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1415" tabRatio="880"/>
  </bookViews>
  <sheets>
    <sheet name="Aneksi nr.1" sheetId="1" r:id="rId1"/>
    <sheet name="Aneksi nr.1.1" sheetId="2" r:id="rId2"/>
    <sheet name="Aneksi nr.1.2" sheetId="3" r:id="rId3"/>
    <sheet name="Aneksi nr.2" sheetId="4" r:id="rId4"/>
    <sheet name="Aneksi nr.2.1" sheetId="5" r:id="rId5"/>
    <sheet name="Aneksi nr.3" sheetId="6" r:id="rId6"/>
    <sheet name="Aneksi nr.3.1" sheetId="7" r:id="rId7"/>
    <sheet name="Aneksi nr.3.2" sheetId="8" r:id="rId8"/>
    <sheet name="Aneksi nr.4" sheetId="9" r:id="rId9"/>
  </sheets>
  <definedNames>
    <definedName name="JR_PAGE_ANCHOR_0_1" localSheetId="1">'Aneksi nr.1.1'!#REF!</definedName>
    <definedName name="JR_PAGE_ANCHOR_0_1" localSheetId="2">'Aneksi nr.1.2'!#REF!</definedName>
    <definedName name="JR_PAGE_ANCHOR_0_1" localSheetId="3">'Aneksi nr.2'!#REF!</definedName>
    <definedName name="JR_PAGE_ANCHOR_0_1" localSheetId="4">'Aneksi nr.2.1'!#REF!</definedName>
    <definedName name="JR_PAGE_ANCHOR_0_1" localSheetId="5">'Aneksi nr.3'!#REF!</definedName>
    <definedName name="JR_PAGE_ANCHOR_0_1" localSheetId="6">'Aneksi nr.3.1'!#REF!</definedName>
    <definedName name="JR_PAGE_ANCHOR_0_1" localSheetId="7">'Aneksi nr.3.2'!#REF!</definedName>
    <definedName name="JR_PAGE_ANCHOR_0_1" localSheetId="8">'Aneksi nr.4'!#REF!</definedName>
    <definedName name="JR_PAGE_ANCHOR_0_1">'Aneksi nr.1'!#REF!</definedName>
    <definedName name="_xlnm.Print_Area" localSheetId="1">'Aneksi nr.1.1'!$A$1:$O$26</definedName>
    <definedName name="_xlnm.Print_Area" localSheetId="2">'Aneksi nr.1.2'!$A$1:$O$56</definedName>
    <definedName name="_xlnm.Print_Area" localSheetId="3">'Aneksi nr.2'!$A$1:$M$50</definedName>
    <definedName name="_xlnm.Print_Area" localSheetId="6">'Aneksi nr.3.1'!$A$1:$Q$20</definedName>
    <definedName name="_xlnm.Print_Area" localSheetId="7">'Aneksi nr.3.2'!$A$1:$K$20</definedName>
    <definedName name="_xlnm.Print_Area" localSheetId="8">'Aneksi nr.4'!$A$1:$J$26</definedName>
  </definedNames>
  <calcPr calcId="152511"/>
</workbook>
</file>

<file path=xl/calcChain.xml><?xml version="1.0" encoding="utf-8"?>
<calcChain xmlns="http://schemas.openxmlformats.org/spreadsheetml/2006/main">
  <c r="H8" i="7" l="1"/>
  <c r="R13" i="6"/>
  <c r="Q13" i="6"/>
  <c r="P13" i="6"/>
  <c r="O13" i="6"/>
  <c r="L12" i="6"/>
  <c r="L13" i="6"/>
  <c r="K14" i="6"/>
  <c r="J19" i="5"/>
  <c r="K19" i="5"/>
  <c r="L19" i="5"/>
  <c r="M19" i="5"/>
  <c r="N19" i="5"/>
  <c r="O19" i="5"/>
  <c r="P19" i="5"/>
  <c r="Q19" i="5"/>
  <c r="I19" i="5"/>
  <c r="I16" i="5"/>
  <c r="Q9" i="5"/>
  <c r="Q8" i="5"/>
  <c r="J36" i="4"/>
  <c r="K36" i="4"/>
  <c r="L36" i="4"/>
  <c r="M36" i="4"/>
  <c r="G36" i="4"/>
  <c r="L22" i="4"/>
  <c r="I22" i="4"/>
  <c r="J27" i="1"/>
  <c r="J26" i="1"/>
  <c r="M27" i="1"/>
  <c r="M26" i="1"/>
  <c r="H27" i="1" l="1"/>
  <c r="H23" i="1"/>
  <c r="G8" i="9" l="1"/>
  <c r="J12" i="6"/>
  <c r="J11" i="6"/>
  <c r="E34" i="1"/>
  <c r="H19" i="1"/>
  <c r="H20" i="1"/>
  <c r="H21" i="1"/>
  <c r="H22" i="1"/>
  <c r="M11" i="1"/>
  <c r="F12" i="1" l="1"/>
  <c r="G11" i="1"/>
  <c r="H11" i="1"/>
  <c r="H9" i="7" l="1"/>
  <c r="N49" i="3" l="1"/>
  <c r="G14" i="9" l="1"/>
  <c r="G16" i="9"/>
  <c r="L19" i="2" l="1"/>
  <c r="M19" i="2"/>
  <c r="K19" i="2"/>
  <c r="G19" i="2"/>
  <c r="F19" i="2"/>
  <c r="M18" i="1"/>
  <c r="M19" i="1"/>
  <c r="M20" i="1"/>
  <c r="M21" i="1"/>
  <c r="M22" i="1"/>
  <c r="M23" i="1"/>
  <c r="M17" i="1"/>
  <c r="E20" i="9"/>
  <c r="G21" i="9"/>
  <c r="H21" i="9"/>
  <c r="F21" i="9"/>
  <c r="G20" i="9"/>
  <c r="H20" i="9"/>
  <c r="F20" i="9"/>
  <c r="J8" i="9"/>
  <c r="E21" i="9"/>
  <c r="J15" i="9"/>
  <c r="J14" i="9"/>
  <c r="J13" i="9"/>
  <c r="J12" i="9"/>
  <c r="J11" i="9"/>
  <c r="I12" i="9"/>
  <c r="I13" i="9"/>
  <c r="I14" i="9"/>
  <c r="I15" i="9"/>
  <c r="I16" i="9"/>
  <c r="I11" i="9"/>
  <c r="M24" i="1" l="1"/>
  <c r="N17" i="1" s="1"/>
  <c r="I20" i="9"/>
  <c r="J20" i="9"/>
  <c r="J21" i="9"/>
  <c r="I8" i="9"/>
  <c r="I21" i="9" s="1"/>
  <c r="K14" i="8" l="1"/>
  <c r="K10" i="8"/>
  <c r="K6" i="8"/>
  <c r="Q10" i="7"/>
  <c r="J15" i="8" l="1"/>
  <c r="I15" i="8"/>
  <c r="K7" i="8"/>
  <c r="K15" i="8"/>
  <c r="K11" i="8"/>
  <c r="I10" i="7" l="1"/>
  <c r="J10" i="7"/>
  <c r="K10" i="7"/>
  <c r="L10" i="7"/>
  <c r="M10" i="7"/>
  <c r="N10" i="7"/>
  <c r="O10" i="7"/>
  <c r="P10" i="7"/>
  <c r="I11" i="7"/>
  <c r="J11" i="7"/>
  <c r="K11" i="7"/>
  <c r="L11" i="7"/>
  <c r="M11" i="7"/>
  <c r="N11" i="7"/>
  <c r="O11" i="7"/>
  <c r="P11" i="7"/>
  <c r="Q11" i="7"/>
  <c r="I12" i="7"/>
  <c r="J12" i="7"/>
  <c r="K12" i="7"/>
  <c r="L12" i="7"/>
  <c r="M12" i="7"/>
  <c r="N12" i="7"/>
  <c r="O12" i="7"/>
  <c r="P12" i="7"/>
  <c r="Q12" i="7"/>
  <c r="H12" i="7"/>
  <c r="H11" i="7"/>
  <c r="H10" i="7"/>
  <c r="O12" i="6"/>
  <c r="O11" i="6"/>
  <c r="L11" i="6"/>
  <c r="I12" i="6"/>
  <c r="I11" i="6"/>
  <c r="Q12" i="6" l="1"/>
  <c r="Q11" i="6"/>
  <c r="R12" i="6"/>
  <c r="R11" i="6"/>
  <c r="F12" i="6"/>
  <c r="P12" i="6" s="1"/>
  <c r="F11" i="6"/>
  <c r="P11" i="6" s="1"/>
  <c r="N17" i="6" l="1"/>
  <c r="K17" i="6"/>
  <c r="H17" i="6"/>
  <c r="E17" i="6"/>
  <c r="N14" i="6"/>
  <c r="H14" i="6"/>
  <c r="E14" i="6"/>
  <c r="K15" i="5" l="1"/>
  <c r="L15" i="5"/>
  <c r="M15" i="5"/>
  <c r="N15" i="5"/>
  <c r="O15" i="5"/>
  <c r="P15" i="5"/>
  <c r="K16" i="5"/>
  <c r="L16" i="5"/>
  <c r="M16" i="5"/>
  <c r="N16" i="5"/>
  <c r="O16" i="5"/>
  <c r="P16" i="5"/>
  <c r="K17" i="5"/>
  <c r="L17" i="5"/>
  <c r="M17" i="5"/>
  <c r="N17" i="5"/>
  <c r="O17" i="5"/>
  <c r="P17" i="5"/>
  <c r="K18" i="5"/>
  <c r="L18" i="5"/>
  <c r="M18" i="5"/>
  <c r="N18" i="5"/>
  <c r="O18" i="5"/>
  <c r="P18" i="5"/>
  <c r="J18" i="5"/>
  <c r="J17" i="5"/>
  <c r="J16" i="5"/>
  <c r="J15" i="5"/>
  <c r="Q10" i="5"/>
  <c r="Q18" i="5" s="1"/>
  <c r="Q11" i="5"/>
  <c r="Q12" i="5"/>
  <c r="Q13" i="5"/>
  <c r="Q14" i="5"/>
  <c r="Q7" i="5"/>
  <c r="D41" i="4"/>
  <c r="D37" i="4" s="1"/>
  <c r="E41" i="4"/>
  <c r="E37" i="4" s="1"/>
  <c r="F41" i="4"/>
  <c r="F37" i="4" s="1"/>
  <c r="G41" i="4"/>
  <c r="H41" i="4"/>
  <c r="I41" i="4"/>
  <c r="J41" i="4"/>
  <c r="K41" i="4"/>
  <c r="K37" i="4" s="1"/>
  <c r="L41" i="4"/>
  <c r="M41" i="4"/>
  <c r="M37" i="4" s="1"/>
  <c r="D39" i="4"/>
  <c r="E39" i="4"/>
  <c r="F39" i="4"/>
  <c r="G39" i="4"/>
  <c r="G37" i="4" s="1"/>
  <c r="H39" i="4"/>
  <c r="H37" i="4" s="1"/>
  <c r="I39" i="4"/>
  <c r="J39" i="4"/>
  <c r="K39" i="4"/>
  <c r="L39" i="4"/>
  <c r="M39" i="4"/>
  <c r="C41" i="4"/>
  <c r="C39" i="4"/>
  <c r="L37" i="4"/>
  <c r="D26" i="4"/>
  <c r="E26" i="4"/>
  <c r="F26" i="4"/>
  <c r="G26" i="4"/>
  <c r="H26" i="4"/>
  <c r="I26" i="4"/>
  <c r="J26" i="4"/>
  <c r="J27" i="4" s="1"/>
  <c r="K26" i="4"/>
  <c r="L26" i="4"/>
  <c r="M26" i="4"/>
  <c r="C26" i="4"/>
  <c r="C27" i="4" s="1"/>
  <c r="D23" i="4"/>
  <c r="E23" i="4"/>
  <c r="F23" i="4"/>
  <c r="G23" i="4"/>
  <c r="G27" i="4" s="1"/>
  <c r="H23" i="4"/>
  <c r="I23" i="4"/>
  <c r="J23" i="4"/>
  <c r="K23" i="4"/>
  <c r="L23" i="4"/>
  <c r="M23" i="4"/>
  <c r="C23" i="4"/>
  <c r="L14" i="4"/>
  <c r="L16" i="4"/>
  <c r="L17" i="4"/>
  <c r="L18" i="4"/>
  <c r="L19" i="4"/>
  <c r="L13" i="4"/>
  <c r="J20" i="4"/>
  <c r="K16" i="4" s="1"/>
  <c r="I14" i="4"/>
  <c r="I16" i="4"/>
  <c r="I17" i="4"/>
  <c r="I18" i="4"/>
  <c r="I19" i="4"/>
  <c r="I13" i="4"/>
  <c r="G20" i="4"/>
  <c r="G34" i="4" s="1"/>
  <c r="C20" i="4"/>
  <c r="D18" i="4" s="1"/>
  <c r="E20" i="4"/>
  <c r="F13" i="4" s="1"/>
  <c r="I49" i="3"/>
  <c r="I48" i="3"/>
  <c r="K48" i="3"/>
  <c r="L48" i="3"/>
  <c r="M48" i="3"/>
  <c r="N48" i="3"/>
  <c r="H49" i="3"/>
  <c r="H48" i="3"/>
  <c r="O46" i="3"/>
  <c r="O45" i="3"/>
  <c r="O44" i="3"/>
  <c r="O47" i="3"/>
  <c r="F14" i="2"/>
  <c r="F15" i="2"/>
  <c r="F16" i="2"/>
  <c r="F17" i="2"/>
  <c r="O49" i="3" l="1"/>
  <c r="P20" i="5"/>
  <c r="Q15" i="5"/>
  <c r="J28" i="4"/>
  <c r="J31" i="4" s="1"/>
  <c r="Q17" i="5"/>
  <c r="L20" i="5"/>
  <c r="G45" i="4"/>
  <c r="F18" i="2"/>
  <c r="K27" i="4"/>
  <c r="J37" i="4"/>
  <c r="F27" i="4"/>
  <c r="I37" i="4"/>
  <c r="Q16" i="5"/>
  <c r="K20" i="5"/>
  <c r="G28" i="4"/>
  <c r="G31" i="4" s="1"/>
  <c r="J20" i="5"/>
  <c r="C37" i="4"/>
  <c r="C28" i="4"/>
  <c r="C31" i="4" s="1"/>
  <c r="F18" i="4"/>
  <c r="L27" i="4"/>
  <c r="H27" i="4"/>
  <c r="D27" i="4"/>
  <c r="F14" i="4"/>
  <c r="M27" i="4"/>
  <c r="I27" i="4"/>
  <c r="E27" i="4"/>
  <c r="E28" i="4" s="1"/>
  <c r="E31" i="4" s="1"/>
  <c r="D15" i="4"/>
  <c r="D14" i="4"/>
  <c r="D13" i="4"/>
  <c r="D17" i="4"/>
  <c r="F15" i="4"/>
  <c r="F19" i="4"/>
  <c r="I15" i="4"/>
  <c r="L15" i="4"/>
  <c r="L20" i="4" s="1"/>
  <c r="M17" i="4" s="1"/>
  <c r="E36" i="4"/>
  <c r="E34" i="4" s="1"/>
  <c r="E45" i="4" s="1"/>
  <c r="F17" i="4"/>
  <c r="C36" i="4"/>
  <c r="C34" i="4" s="1"/>
  <c r="C45" i="4" s="1"/>
  <c r="J34" i="4"/>
  <c r="J45" i="4" s="1"/>
  <c r="D16" i="4"/>
  <c r="D19" i="4"/>
  <c r="F16" i="4"/>
  <c r="K14" i="4"/>
  <c r="K18" i="4"/>
  <c r="K15" i="4"/>
  <c r="K19" i="4"/>
  <c r="K13" i="4"/>
  <c r="K17" i="4"/>
  <c r="I20" i="4"/>
  <c r="I36" i="4" s="1"/>
  <c r="H18" i="4"/>
  <c r="H17" i="4"/>
  <c r="H13" i="4"/>
  <c r="H16" i="4"/>
  <c r="H15" i="4"/>
  <c r="H19" i="4"/>
  <c r="H14" i="4"/>
  <c r="J49" i="3"/>
  <c r="J48" i="3"/>
  <c r="O48" i="3" s="1"/>
  <c r="O7" i="2"/>
  <c r="O8" i="2"/>
  <c r="O9" i="2"/>
  <c r="O10" i="2"/>
  <c r="O11" i="2"/>
  <c r="O12" i="2"/>
  <c r="O13" i="2"/>
  <c r="O6" i="2"/>
  <c r="Q20" i="5" l="1"/>
  <c r="O14" i="2"/>
  <c r="F20" i="4"/>
  <c r="D20" i="4"/>
  <c r="D28" i="4" s="1"/>
  <c r="D31" i="4" s="1"/>
  <c r="M15" i="4"/>
  <c r="F36" i="4"/>
  <c r="F34" i="4" s="1"/>
  <c r="F28" i="4"/>
  <c r="F31" i="4" s="1"/>
  <c r="I34" i="4"/>
  <c r="I45" i="4" s="1"/>
  <c r="M14" i="4"/>
  <c r="L34" i="4"/>
  <c r="L45" i="4" s="1"/>
  <c r="I28" i="4"/>
  <c r="I31" i="4" s="1"/>
  <c r="L28" i="4"/>
  <c r="L31" i="4" s="1"/>
  <c r="M19" i="4"/>
  <c r="M13" i="4"/>
  <c r="M18" i="4"/>
  <c r="M16" i="4"/>
  <c r="K20" i="4"/>
  <c r="H20" i="4"/>
  <c r="G14" i="2"/>
  <c r="H14" i="2"/>
  <c r="I14" i="2"/>
  <c r="J14" i="2"/>
  <c r="K14" i="2"/>
  <c r="L14" i="2"/>
  <c r="M14" i="2"/>
  <c r="N14" i="2"/>
  <c r="G15" i="2"/>
  <c r="H15" i="2"/>
  <c r="I15" i="2"/>
  <c r="J15" i="2"/>
  <c r="K15" i="2"/>
  <c r="L15" i="2"/>
  <c r="L18" i="2" s="1"/>
  <c r="M15" i="2"/>
  <c r="N15" i="2"/>
  <c r="O15" i="2"/>
  <c r="G16" i="2"/>
  <c r="H16" i="2"/>
  <c r="I16" i="2"/>
  <c r="J16" i="2"/>
  <c r="K16" i="2"/>
  <c r="L16" i="2"/>
  <c r="M16" i="2"/>
  <c r="O16" i="2"/>
  <c r="G17" i="2"/>
  <c r="H17" i="2"/>
  <c r="I17" i="2"/>
  <c r="J17" i="2"/>
  <c r="K17" i="2"/>
  <c r="L17" i="2"/>
  <c r="M17" i="2"/>
  <c r="N17" i="2"/>
  <c r="O17" i="2"/>
  <c r="F14" i="1"/>
  <c r="K24" i="1"/>
  <c r="L17" i="1" s="1"/>
  <c r="J18" i="1"/>
  <c r="J20" i="1"/>
  <c r="J21" i="1"/>
  <c r="J22" i="1"/>
  <c r="J23" i="1"/>
  <c r="J17" i="1"/>
  <c r="H24" i="1"/>
  <c r="I18" i="1" s="1"/>
  <c r="F24" i="1"/>
  <c r="G17" i="1" s="1"/>
  <c r="L18" i="1" l="1"/>
  <c r="K12" i="1"/>
  <c r="K14" i="1" s="1"/>
  <c r="J19" i="1"/>
  <c r="J24" i="1" s="1"/>
  <c r="J32" i="1" s="1"/>
  <c r="J34" i="1" s="1"/>
  <c r="H18" i="2"/>
  <c r="O18" i="2"/>
  <c r="K18" i="2"/>
  <c r="M18" i="2"/>
  <c r="G18" i="2"/>
  <c r="N19" i="2"/>
  <c r="N18" i="2"/>
  <c r="J19" i="2"/>
  <c r="J18" i="2"/>
  <c r="I19" i="2"/>
  <c r="I18" i="2"/>
  <c r="D36" i="4"/>
  <c r="D34" i="4" s="1"/>
  <c r="K34" i="4"/>
  <c r="K28" i="4"/>
  <c r="K31" i="4" s="1"/>
  <c r="H36" i="4"/>
  <c r="H34" i="4" s="1"/>
  <c r="H28" i="4"/>
  <c r="H31" i="4" s="1"/>
  <c r="M20" i="4"/>
  <c r="H19" i="2"/>
  <c r="O19" i="2"/>
  <c r="D32" i="1"/>
  <c r="D34" i="1" s="1"/>
  <c r="D12" i="1" s="1"/>
  <c r="D14" i="1" s="1"/>
  <c r="E17" i="1"/>
  <c r="E18" i="1"/>
  <c r="E23" i="1"/>
  <c r="E19" i="1"/>
  <c r="G12" i="1"/>
  <c r="G14" i="1" s="1"/>
  <c r="L23" i="1"/>
  <c r="K32" i="1"/>
  <c r="K34" i="1" s="1"/>
  <c r="L19" i="1"/>
  <c r="I23" i="1"/>
  <c r="H32" i="1"/>
  <c r="H34" i="1" s="1"/>
  <c r="I17" i="1"/>
  <c r="I19" i="1"/>
  <c r="G19" i="1"/>
  <c r="G23" i="1"/>
  <c r="G18" i="1"/>
  <c r="F32" i="1"/>
  <c r="F34" i="1" s="1"/>
  <c r="M12" i="1" l="1"/>
  <c r="N11" i="1" s="1"/>
  <c r="N12" i="1" s="1"/>
  <c r="N14" i="1" s="1"/>
  <c r="L11" i="1"/>
  <c r="L12" i="1" s="1"/>
  <c r="L14" i="1" s="1"/>
  <c r="H12" i="1"/>
  <c r="H14" i="1" s="1"/>
  <c r="J11" i="1"/>
  <c r="J12" i="1" s="1"/>
  <c r="J14" i="1" s="1"/>
  <c r="E11" i="1"/>
  <c r="E12" i="1" s="1"/>
  <c r="E14" i="1" s="1"/>
  <c r="E24" i="1"/>
  <c r="M34" i="4"/>
  <c r="M28" i="4"/>
  <c r="M31" i="4" s="1"/>
  <c r="L24" i="1"/>
  <c r="L34" i="1" s="1"/>
  <c r="M32" i="1"/>
  <c r="M34" i="1" s="1"/>
  <c r="I24" i="1"/>
  <c r="I34" i="1" s="1"/>
  <c r="G24" i="1"/>
  <c r="G34" i="1" s="1"/>
  <c r="M14" i="1" l="1"/>
  <c r="I11" i="1"/>
  <c r="I12" i="1"/>
  <c r="I14" i="1" s="1"/>
  <c r="N24" i="1"/>
  <c r="N34" i="1" s="1"/>
</calcChain>
</file>

<file path=xl/sharedStrings.xml><?xml version="1.0" encoding="utf-8"?>
<sst xmlns="http://schemas.openxmlformats.org/spreadsheetml/2006/main" count="783" uniqueCount="265">
  <si>
    <t>në/lekë</t>
  </si>
  <si>
    <t>Emri i Grupit</t>
  </si>
  <si>
    <t>Kodi i grupit</t>
  </si>
  <si>
    <t>10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</si>
  <si>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</si>
  <si>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</si>
  <si>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</si>
  <si>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</si>
  <si>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</si>
  <si>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</si>
  <si>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</si>
  <si>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</si>
  <si>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</si>
  <si>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</si>
  <si>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</si>
  <si>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</si>
  <si>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</si>
  <si>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</si>
  <si>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</si>
  <si>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</si>
  <si>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</si>
  <si>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</si>
  <si>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</si>
  <si>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</si>
  <si>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</si>
  <si>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</si>
  <si>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</si>
  <si>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</si>
  <si>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</si>
  <si>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01120</t>
  </si>
  <si>
    <t>Menaxhimi i Shpezimeve Publike</t>
  </si>
  <si>
    <t>01130</t>
  </si>
  <si>
    <t>Ekzekutimi i Pagesave të Ndryshme</t>
  </si>
  <si>
    <t>01140</t>
  </si>
  <si>
    <t>Menaxhimi i te Ardhurave Tatimore</t>
  </si>
  <si>
    <t>01150</t>
  </si>
  <si>
    <t>Menaxhimi i te Ardhurave Doganore</t>
  </si>
  <si>
    <t>01160</t>
  </si>
  <si>
    <t>Lufta kunder Transaksioneve Finnaciare Jo-Ligjore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</si>
  <si>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</si>
  <si>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</si>
  <si>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</si>
  <si>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</si>
  <si>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</si>
  <si>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</si>
  <si>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</si>
  <si>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</si>
  <si>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</si>
  <si>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</si>
  <si>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</si>
  <si>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</si>
  <si>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</si>
  <si>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</si>
  <si>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</si>
  <si>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</si>
  <si>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</si>
  <si>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</si>
  <si>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</si>
  <si>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</si>
  <si>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</si>
  <si>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</si>
  <si>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</si>
  <si>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</si>
  <si>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</si>
  <si>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</si>
  <si>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</si>
  <si>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</si>
  <si>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</si>
  <si>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</si>
  <si>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</si>
  <si>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</si>
  <si>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</si>
  <si>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>Drejtuesi i Ekipit Menaxhues të Programit</t>
  </si>
  <si>
    <t>Angazhime</t>
  </si>
  <si>
    <t>Nga të ardhurat jashtë limitit</t>
  </si>
  <si>
    <t>06</t>
  </si>
  <si>
    <t>Fakti</t>
  </si>
  <si>
    <t>Realizimi ne %</t>
  </si>
  <si>
    <t>Ndryshimi ne vlere absolute</t>
  </si>
  <si>
    <t>Total</t>
  </si>
  <si>
    <t>Plani i rishikuar</t>
  </si>
  <si>
    <t>Plani fillestar</t>
  </si>
  <si>
    <t>Nga të ardhurat e veta</t>
  </si>
  <si>
    <t>05</t>
  </si>
  <si>
    <t>Nga Buxheti</t>
  </si>
  <si>
    <t>01</t>
  </si>
  <si>
    <t>Transferta për Buxhetet Familiare dhe Individët</t>
  </si>
  <si>
    <t>Transfer.
Korrente të Huaja</t>
  </si>
  <si>
    <t>Të Tjera
Transfer.Korrente Brendshme</t>
  </si>
  <si>
    <t>Subveci-
net</t>
  </si>
  <si>
    <t>Mallra dhe
Shërbime</t>
  </si>
  <si>
    <t>Kontrib.e 
Sigurimeve Shoqërore</t>
  </si>
  <si>
    <t>Pagat</t>
  </si>
  <si>
    <t>Shpenzime
Kapitale të Trupëzuara</t>
  </si>
  <si>
    <t>Shpenzime
Kapitale të Patrupëzuara</t>
  </si>
  <si>
    <t>Periodike /Vjetore</t>
  </si>
  <si>
    <t>Artikujt buxhetore</t>
  </si>
  <si>
    <t>Buxheti</t>
  </si>
  <si>
    <t>Emërtimi i Kapitullit</t>
  </si>
  <si>
    <t>Kodi i Kapitullit</t>
  </si>
  <si>
    <t>Kodi i Ministrisë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</si>
  <si>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</si>
  <si>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</si>
  <si>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</si>
  <si>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</si>
  <si>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</si>
  <si>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</si>
  <si>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</si>
  <si>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</si>
  <si>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</si>
  <si>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</si>
  <si>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</si>
  <si>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</si>
  <si>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</si>
  <si>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</si>
  <si>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</si>
  <si>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Te ardhura jashte limiti</t>
  </si>
  <si>
    <t>ANEKSI nr. 2 Raporti mbi Ekzekutimin e Buxhetit në nivelin e Programit të Buxhetit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</si>
  <si>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</si>
  <si>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</si>
  <si>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</si>
  <si>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</si>
  <si>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</si>
  <si>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</si>
  <si>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</si>
  <si>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</si>
  <si>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</si>
  <si>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</si>
  <si>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</si>
  <si>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</si>
  <si>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</si>
  <si>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</si>
  <si>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</si>
  <si>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</si>
  <si>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</si>
  <si>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</si>
  <si>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91007AA</t>
  </si>
  <si>
    <t>Totali Shpenzime për Investime</t>
  </si>
  <si>
    <t>Total Shpenzime nga të ardhurat jashtë limitit (Kap 06)</t>
  </si>
  <si>
    <t>Shpenzime korente nga të ardhurat jashtë limitit (Kap 06)</t>
  </si>
  <si>
    <t>Të Tjera Transfer.Korrente Brendshme</t>
  </si>
  <si>
    <t>Subveci-net</t>
  </si>
  <si>
    <t>Mallra dhe Shërbime</t>
  </si>
  <si>
    <t>Kontrib.e Sigurimeve Shoqërore</t>
  </si>
  <si>
    <t>Shpenzime Kapitale të Trupëzuara</t>
  </si>
  <si>
    <t>Shpenzime Kapitale të Patrupëzuara</t>
  </si>
  <si>
    <t>RAPORTI 2/1  Shpenzimet e programit sipas kapitujve</t>
  </si>
  <si>
    <t>Numer Aktivitetesh</t>
  </si>
  <si>
    <t>Produktet e realizuara nga përdorimi i të ardhurave jashtë limitit (Nga kapitulli 06)</t>
  </si>
  <si>
    <t>Nr. Sherbimesh</t>
  </si>
  <si>
    <t>Produktet e realizuara me shpenzimet buxhetore të programit</t>
  </si>
  <si>
    <t>(15)</t>
  </si>
  <si>
    <t>(14)</t>
  </si>
  <si>
    <t>(13)</t>
  </si>
  <si>
    <t>(12)</t>
  </si>
  <si>
    <t>(11)</t>
  </si>
  <si>
    <t>(10)</t>
  </si>
  <si>
    <t>(7)</t>
  </si>
  <si>
    <t>15=(12)-(9)</t>
  </si>
  <si>
    <t>14=(12)-(6)</t>
  </si>
  <si>
    <t>13=(12)-(3)</t>
  </si>
  <si>
    <t>Kosto për Njësi Faktike n/(në fund të vitit korent)</t>
  </si>
  <si>
    <t>Shpenzimet Faktike /n(në fund të vitit korent)</t>
  </si>
  <si>
    <t>Sasia Faktike (në /nfund të vitit korent)</t>
  </si>
  <si>
    <t>Kosto për Njësi(sipas /nplanit të rishikuar të vitit korent)</t>
  </si>
  <si>
    <t>Shpenzimet (sipas /nplanit të rishikuar të vitit korent)</t>
  </si>
  <si>
    <t>Sasia (sipas planit 
të rishikuar të vitit korent)</t>
  </si>
  <si>
    <t>Kosto për Njësi 
(sipas planit Fillestar të vitit</t>
  </si>
  <si>
    <t>Shpenzimet (sipas 
planit Fillestar Vjetor</t>
  </si>
  <si>
    <t>Sasia (sipas planit 
Fillestar Vjetor)</t>
  </si>
  <si>
    <t>Kosto për Njësi 
(sipas vitit paraardhës)</t>
  </si>
  <si>
    <t>Shpenzimet Faktike 
 (sipas vitit paraardhes)</t>
  </si>
  <si>
    <t>Sasia Faktike 
(Viti paraardhës)</t>
  </si>
  <si>
    <t>Deviacioni i Kostos për Njësi</t>
  </si>
  <si>
    <t>Periudha Rapotuese</t>
  </si>
  <si>
    <t xml:space="preserve">Njësia matëse </t>
  </si>
  <si>
    <t>Emërtimi i Produktit</t>
  </si>
  <si>
    <t>Kodi i Produktit</t>
  </si>
  <si>
    <t>Totali i shpenzimeve nga të Ardhura jashte limiti</t>
  </si>
  <si>
    <t>Totali i shpenzime buxhetore</t>
  </si>
  <si>
    <t>Transferta për Buxhetet Familjare dhe Individët</t>
  </si>
  <si>
    <t>Sasia</t>
  </si>
  <si>
    <t>Kodi I Produktit</t>
  </si>
  <si>
    <t>Deviacioni i kostos faktike për njësi gjate viteve</t>
  </si>
  <si>
    <t>Unit Cost (Actual)</t>
  </si>
  <si>
    <t>Actual Cost</t>
  </si>
  <si>
    <t>Actual Qty</t>
  </si>
  <si>
    <t>Deviacioni i planit të rishikuar për njësi gjate viteve</t>
  </si>
  <si>
    <t>Unit Cost (Revised)</t>
  </si>
  <si>
    <t>Revised Cost</t>
  </si>
  <si>
    <t>Revised Qty</t>
  </si>
  <si>
    <t>Deviacioni i planit fillestar për njësi gjatë viteve</t>
  </si>
  <si>
    <t>Unit Cost (Planned)</t>
  </si>
  <si>
    <t>Planned Cost</t>
  </si>
  <si>
    <t>Target Qty</t>
  </si>
  <si>
    <t>Type Title</t>
  </si>
  <si>
    <t>Output Meaning</t>
  </si>
  <si>
    <t>Output Code</t>
  </si>
  <si>
    <t>KPI Target Periodicit</t>
  </si>
  <si>
    <t>Program Meaning</t>
  </si>
  <si>
    <t>Program Code</t>
  </si>
  <si>
    <t>Line Ministry</t>
  </si>
  <si>
    <t>Aneksi 3.2  Deviacioni kostos për njësi në vite</t>
  </si>
  <si>
    <t xml:space="preserve">lekë </t>
  </si>
  <si>
    <t>Emërtimi i treguesit</t>
  </si>
  <si>
    <t>Kodi i treguesit</t>
  </si>
  <si>
    <t>Produktet</t>
  </si>
  <si>
    <t xml:space="preserve">Objektivi </t>
  </si>
  <si>
    <t>Objektivat e politikës së programit</t>
  </si>
  <si>
    <t>% e realizimit</t>
  </si>
  <si>
    <t>Ndryshimi 
(Plan - Fakt)</t>
  </si>
  <si>
    <t xml:space="preserve">Fakti i Vitit
Paraardhës  </t>
  </si>
  <si>
    <t>Njësia matese</t>
  </si>
  <si>
    <t>Tregues me bazë 
 gjinore 
( PO )</t>
  </si>
  <si>
    <t xml:space="preserve">Emërtimi i treguesit </t>
  </si>
  <si>
    <t xml:space="preserve">Kodi i treguesit </t>
  </si>
  <si>
    <t>Treguesit e performancës/Produktet:</t>
  </si>
  <si>
    <t>Treguesit e performancës në nivel qëllimi</t>
  </si>
  <si>
    <t>Qëllimi i politikës së  programit</t>
  </si>
  <si>
    <t>Emri i Programit</t>
  </si>
  <si>
    <t>Kodi i Grupit</t>
  </si>
  <si>
    <t>Shpenzime Faktike të Periudhës/ Progresive</t>
  </si>
  <si>
    <t>Totali i Shpenzimeve buxhetore te Institucionit (Kap 01,05)</t>
  </si>
  <si>
    <t>Objekte monument kulture të ruajtura dhe mbrojtura</t>
  </si>
  <si>
    <t>08220</t>
  </si>
  <si>
    <t xml:space="preserve"> Emri i programit:</t>
  </si>
  <si>
    <t xml:space="preserve"> Emri i Grupit:</t>
  </si>
  <si>
    <t>91202AA</t>
  </si>
  <si>
    <t xml:space="preserve">Emri:     </t>
  </si>
  <si>
    <t xml:space="preserve">Data:  </t>
  </si>
  <si>
    <t>Drejtuesi i Ekipit   Menaxhues të   Programit</t>
  </si>
  <si>
    <t>Transfer. Korrente të Huaja</t>
  </si>
  <si>
    <t>ANEKSI nr.3:  Raporti i performancës së produkteve të programit</t>
  </si>
  <si>
    <t>TOTAL</t>
  </si>
  <si>
    <t>Aneksi 3.1:  Raporti i performancës së produkteve të programit sipas artikujve</t>
  </si>
  <si>
    <t xml:space="preserve">Evidentimi, ruajtja, mirëmbajtja, restaurimi,  dhe promovimi i Monumenteve të Kulturës, pjesë e Trashëgimisë Kulturore, si dhe Qendrën Historike dhe zonën e mbrojtur të qytetit, pasuri e Trashëgimisë Botërore , UNESKO-s. </t>
  </si>
  <si>
    <r>
      <t xml:space="preserve">Evidentimi, ruajtja, mirëmbajtja, restaurimi,  dhe promovimi i Monumenteve të Kulturës, pjesë e Trashëgimisë Kulturore, si dhe Qendrën Historike dhe zonën e mbrojtur të qytetit, pasuri e Trashëgimisë Botërore , UNESKO-s.  </t>
    </r>
    <r>
      <rPr>
        <sz val="7"/>
        <color rgb="FFFF0000"/>
        <rFont val="Arial"/>
        <family val="2"/>
      </rPr>
      <t xml:space="preserve"> (600 + 601)</t>
    </r>
  </si>
  <si>
    <r>
      <t xml:space="preserve">Evidentimi, ruajtja, mirëmbajtja, restaurimi,  dhe promovimi i Monumenteve të Kulturës, pjesë e Trashëgimisë Kulturore, si dhe Qendrën Historike dhe zonën e mbrojtur të qytetit, pasuri e Trashëgimisë Botërore , UNESKO-s.  </t>
    </r>
    <r>
      <rPr>
        <sz val="7"/>
        <color rgb="FFFF0000"/>
        <rFont val="Arial"/>
        <family val="2"/>
      </rPr>
      <t>( 602 )</t>
    </r>
  </si>
  <si>
    <t>ANEKSI nr.4:  Raporti i realizimit të treguesve të performances së programit</t>
  </si>
  <si>
    <t>Fakti  i 
Periudhës/ progresive</t>
  </si>
  <si>
    <t>Ndërhyrjet mirëmbajtëse dhe restauruese ne objektet Monument Kulture</t>
  </si>
  <si>
    <t>Hartim projketesh per mirëmbajtjen e Monumenteve te Kulturës</t>
  </si>
  <si>
    <t>Inspektime në objekte Monument Kulture</t>
  </si>
  <si>
    <t>Vendime të KKR-së, të miratuara për objektet Monument Kulture</t>
  </si>
  <si>
    <t>Aktivitete social -kulturore, organizuar në objekte Monument Kulture, ose në funksion të tyre</t>
  </si>
  <si>
    <t>Trainime të ndryshme, kryer në funksion të objektit të aktivitetit</t>
  </si>
  <si>
    <t>Periodike / Vjetore</t>
  </si>
  <si>
    <t>DREJTORIA RAJONALE E  TRASHËGIMISË  KULTURORE BERAT</t>
  </si>
  <si>
    <t>Bora Aliaj</t>
  </si>
  <si>
    <t>ANEKSI 1.1 Raporti i Shpenzimeve të Drejtoria Rajonale e Trashëgimisë Kulturore Berat</t>
  </si>
  <si>
    <t>ANEKSI nr.1 Raporti Përmbledhës i Shpenzimeve të Drejtoria Rajonale e Trashëgimisë Kulturore Berat</t>
  </si>
  <si>
    <t>Aneksi 1.2 "Shpenzimet Buxhetore në Total Programi dhe Total -  Drejtoria Rajonale e Trashëgimisë Kulturore Berat"</t>
  </si>
  <si>
    <t>Bora ALIAJ</t>
  </si>
  <si>
    <t>Ministria e Ekonomisë, Kulturës dhe Inovacionit /  Drejtoria Rajonale e Trashqëgimisë Kulturore Berat</t>
  </si>
  <si>
    <t>Emri:                        Bora ALIAJ</t>
  </si>
  <si>
    <t>Viti paraardhës 2024</t>
  </si>
  <si>
    <t>Plani Fillestar
 Vjetor 
Viti 2025</t>
  </si>
  <si>
    <t>Plani Vjetor
 i Rishikuar
 Viti 2025</t>
  </si>
  <si>
    <t>Viti paraardhës  2024</t>
  </si>
  <si>
    <t>Buxheti Vjetor 
Plan Fillestar 
Viti 2025</t>
  </si>
  <si>
    <t>Buxheti Vjetor 
Plan i Rishikuar 
Viti 2025</t>
  </si>
  <si>
    <t>Periudha e Raportimit  09- 2025</t>
  </si>
  <si>
    <t>Periudha e Raportimit  08-2025</t>
  </si>
  <si>
    <r>
      <t xml:space="preserve">Evidentimi, ruajtja, mirëmbajtja, restaurimi,  dhe promovimi i Monumenteve të Kulturës, pjesë e Trashëgimisë Kulturore, si dhe Qendrën Historike dhe zonën e mbrojtur të qytetit, pasuri e Trashëgimisë Botërore , UNESKO-s.  </t>
    </r>
    <r>
      <rPr>
        <sz val="7"/>
        <color rgb="FFFF0000"/>
        <rFont val="Arial"/>
        <family val="2"/>
      </rPr>
      <t>( 231 )</t>
    </r>
  </si>
  <si>
    <t>Periudha e Raportimit:  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</si>
</sst>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0"/>
    <numFmt numFmtId="167" formatCode="_(* #,##0_);_(* \(#,##0\);_(* &quot;-&quot;??_);_(@_)"/>
  </numFmts>
  <fonts count="53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80808"/>
      <name val="Arial"/>
      <family val="2"/>
    </font>
    <font>
      <sz val="9"/>
      <color rgb="FF000000"/>
      <name val="Calibri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50505"/>
      <name val="SansSerif"/>
      <family val="2"/>
    </font>
    <font>
      <b/>
      <sz val="9"/>
      <color rgb="FFC00000"/>
      <name val="Calibri"/>
      <family val="2"/>
    </font>
    <font>
      <b/>
      <i/>
      <sz val="9"/>
      <color rgb="FF002060"/>
      <name val="Calibri"/>
      <family val="2"/>
    </font>
    <font>
      <sz val="9"/>
      <color rgb="FF002060"/>
      <name val="Calibri"/>
      <family val="2"/>
    </font>
    <font>
      <sz val="7"/>
      <color rgb="FF080808"/>
      <name val="Calibri"/>
      <family val="2"/>
    </font>
    <font>
      <b/>
      <sz val="7"/>
      <color rgb="FF080808"/>
      <name val="Calibri"/>
      <family val="2"/>
    </font>
    <font>
      <sz val="7"/>
      <color rgb="FF000000"/>
      <name val="Calibri"/>
      <family val="2"/>
    </font>
    <font>
      <i/>
      <sz val="7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3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00000"/>
      <name val="Calibri"/>
      <family val="2"/>
    </font>
    <font>
      <b/>
      <sz val="7"/>
      <color rgb="FF000000"/>
      <name val="Calibri"/>
      <family val="2"/>
    </font>
    <font>
      <i/>
      <sz val="7"/>
      <color rgb="FF000000"/>
      <name val="Arial"/>
      <family val="2"/>
    </font>
    <font>
      <b/>
      <sz val="10"/>
      <color rgb="FFC00000"/>
      <name val="Calibri"/>
      <family val="2"/>
    </font>
    <font>
      <b/>
      <sz val="13"/>
      <color rgb="FFC00000"/>
      <name val="Calibri"/>
      <family val="2"/>
    </font>
    <font>
      <sz val="10"/>
      <name val="Times New Roman"/>
      <family val="1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9"/>
      <color rgb="FF080808"/>
      <name val="Arial"/>
      <family val="2"/>
    </font>
    <font>
      <b/>
      <sz val="9"/>
      <color rgb="FFFF0000"/>
      <name val="SansSerif"/>
      <family val="2"/>
    </font>
    <font>
      <b/>
      <sz val="11"/>
      <color rgb="FFFF0000"/>
      <name val="Arial"/>
      <family val="2"/>
    </font>
    <font>
      <b/>
      <sz val="7"/>
      <color rgb="FF050505"/>
      <name val="Arial"/>
      <family val="2"/>
    </font>
    <font>
      <b/>
      <sz val="9"/>
      <color rgb="FF000000"/>
      <name val="Calibri"/>
      <family val="2"/>
    </font>
    <font>
      <sz val="9"/>
      <color rgb="FFFF0000"/>
      <name val="Calibri"/>
      <family val="2"/>
    </font>
    <font>
      <sz val="8"/>
      <color rgb="FF000000"/>
      <name val="Arial"/>
      <family val="2"/>
    </font>
    <font>
      <b/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sz val="7"/>
      <color rgb="FFFF0000"/>
      <name val="Arial"/>
      <family val="2"/>
    </font>
    <font>
      <sz val="8"/>
      <color rgb="FF000000"/>
      <name val="Calibri"/>
      <family val="2"/>
    </font>
    <font>
      <b/>
      <sz val="11"/>
      <color rgb="FFC00000"/>
      <name val="Calibri"/>
      <family val="2"/>
      <scheme val="minor"/>
    </font>
    <font>
      <b/>
      <sz val="9"/>
      <color rgb="FF002060"/>
      <name val="Calibri"/>
      <family val="2"/>
    </font>
    <font>
      <sz val="8"/>
      <color theme="1"/>
      <name val="Arial"/>
      <family val="2"/>
    </font>
    <font>
      <sz val="9"/>
      <name val="Calibri"/>
      <family val="2"/>
    </font>
    <font>
      <sz val="10"/>
      <color rgb="FF000000"/>
      <name val="Arial"/>
      <family val="2"/>
    </font>
  </fonts>
  <fills count="6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rgb="FFE6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double">
        <color rgb="FF050505"/>
      </top>
      <bottom style="medium">
        <color rgb="FF050505"/>
      </bottom>
      <diagonal/>
    </border>
    <border>
      <left style="thin">
        <color rgb="FF000000"/>
      </left>
      <right/>
      <top style="medium">
        <color rgb="FF050505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/>
      <diagonal/>
    </border>
    <border>
      <left style="double">
        <color rgb="FF050505"/>
      </left>
      <right/>
      <top/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/>
      <right/>
      <top/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/>
      <diagonal/>
    </border>
    <border>
      <left/>
      <right style="double">
        <color rgb="FF050505"/>
      </right>
      <top/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hair">
        <color rgb="FF050505"/>
      </bottom>
      <diagonal/>
    </border>
    <border>
      <left/>
      <right style="thin">
        <color rgb="FF050505"/>
      </right>
      <top style="thin">
        <color rgb="FF000000"/>
      </top>
      <bottom style="hair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50505"/>
      </left>
      <right/>
      <top style="thin">
        <color rgb="FF050505"/>
      </top>
      <bottom style="thin">
        <color rgb="FF000000"/>
      </bottom>
      <diagonal/>
    </border>
    <border>
      <left style="thin">
        <color rgb="FF050505"/>
      </left>
      <right/>
      <top style="thin">
        <color rgb="FF000000"/>
      </top>
      <bottom style="thin">
        <color rgb="FF050505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/>
      <diagonal/>
    </border>
    <border>
      <left style="double">
        <color rgb="FF050505"/>
      </left>
      <right style="thin">
        <color rgb="FF050505"/>
      </right>
      <top/>
      <bottom/>
      <diagonal/>
    </border>
    <border>
      <left style="double">
        <color rgb="FF050505"/>
      </left>
      <right style="thin">
        <color rgb="FF050505"/>
      </right>
      <top/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 style="thin">
        <color rgb="FF000000"/>
      </bottom>
      <diagonal/>
    </border>
    <border>
      <left style="thin">
        <color rgb="FF050505"/>
      </left>
      <right/>
      <top style="double">
        <color rgb="FF050505"/>
      </top>
      <bottom/>
      <diagonal/>
    </border>
    <border>
      <left style="thin">
        <color rgb="FF050505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50505"/>
      </right>
      <top style="thin">
        <color rgb="FF050505"/>
      </top>
      <bottom/>
      <diagonal/>
    </border>
    <border>
      <left/>
      <right style="thin">
        <color rgb="FF050505"/>
      </right>
      <top/>
      <bottom/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50505"/>
      </left>
      <right style="thin">
        <color rgb="FF050505"/>
      </right>
      <top/>
      <bottom style="thin">
        <color indexed="64"/>
      </bottom>
      <diagonal/>
    </border>
    <border>
      <left style="thin">
        <color rgb="FF050505"/>
      </left>
      <right style="double">
        <color rgb="FF050505"/>
      </right>
      <top/>
      <bottom style="thin">
        <color rgb="FF050505"/>
      </bottom>
      <diagonal/>
    </border>
    <border>
      <left style="double">
        <color indexed="64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uble">
        <color indexed="64"/>
      </top>
      <bottom/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uble">
        <color indexed="64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uble">
        <color indexed="64"/>
      </bottom>
      <diagonal/>
    </border>
    <border>
      <left/>
      <right/>
      <top style="thin">
        <color rgb="FF050505"/>
      </top>
      <bottom/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1" fillId="57" borderId="2"/>
    <xf numFmtId="164" fontId="11" fillId="0" borderId="0" applyFont="0" applyFill="0" applyBorder="0" applyAlignment="0" applyProtection="0"/>
  </cellStyleXfs>
  <cellXfs count="474">
    <xf numFmtId="0" fontId="0" fillId="0" borderId="0" xfId="0"/>
    <xf numFmtId="0" fontId="5" fillId="17" borderId="10" xfId="0" applyNumberFormat="1" applyFont="1" applyFill="1" applyBorder="1" applyAlignment="1" applyProtection="1">
      <alignment horizontal="center" vertical="center" wrapText="1"/>
    </xf>
    <xf numFmtId="0" fontId="5" fillId="18" borderId="11" xfId="0" applyNumberFormat="1" applyFont="1" applyFill="1" applyBorder="1" applyAlignment="1" applyProtection="1">
      <alignment horizontal="center" vertical="center" wrapText="1"/>
    </xf>
    <xf numFmtId="0" fontId="5" fillId="19" borderId="12" xfId="0" applyNumberFormat="1" applyFont="1" applyFill="1" applyBorder="1" applyAlignment="1" applyProtection="1">
      <alignment horizontal="center" vertical="center" wrapText="1"/>
    </xf>
    <xf numFmtId="0" fontId="5" fillId="20" borderId="13" xfId="0" applyNumberFormat="1" applyFont="1" applyFill="1" applyBorder="1" applyAlignment="1" applyProtection="1">
      <alignment horizontal="center" vertical="center" wrapText="1"/>
    </xf>
    <xf numFmtId="0" fontId="5" fillId="21" borderId="14" xfId="0" applyNumberFormat="1" applyFont="1" applyFill="1" applyBorder="1" applyAlignment="1" applyProtection="1">
      <alignment horizontal="center" vertical="center" wrapText="1"/>
    </xf>
    <xf numFmtId="0" fontId="5" fillId="22" borderId="15" xfId="0" applyNumberFormat="1" applyFont="1" applyFill="1" applyBorder="1" applyAlignment="1" applyProtection="1">
      <alignment horizontal="center" vertical="center"/>
    </xf>
    <xf numFmtId="0" fontId="5" fillId="23" borderId="16" xfId="0" applyNumberFormat="1" applyFont="1" applyFill="1" applyBorder="1" applyAlignment="1" applyProtection="1">
      <alignment horizontal="center" vertical="center"/>
    </xf>
    <xf numFmtId="0" fontId="6" fillId="24" borderId="18" xfId="0" applyNumberFormat="1" applyFont="1" applyFill="1" applyBorder="1" applyAlignment="1" applyProtection="1">
      <alignment horizontal="center" vertical="center"/>
    </xf>
    <xf numFmtId="0" fontId="6" fillId="25" borderId="19" xfId="0" applyNumberFormat="1" applyFont="1" applyFill="1" applyBorder="1" applyAlignment="1" applyProtection="1">
      <alignment horizontal="center" vertical="center"/>
    </xf>
    <xf numFmtId="0" fontId="6" fillId="26" borderId="20" xfId="0" applyNumberFormat="1" applyFont="1" applyFill="1" applyBorder="1" applyAlignment="1" applyProtection="1">
      <alignment horizontal="center" vertical="center"/>
    </xf>
    <xf numFmtId="0" fontId="6" fillId="27" borderId="21" xfId="0" applyNumberFormat="1" applyFont="1" applyFill="1" applyBorder="1" applyAlignment="1" applyProtection="1">
      <alignment horizontal="center" vertical="center"/>
    </xf>
    <xf numFmtId="0" fontId="6" fillId="30" borderId="24" xfId="0" applyNumberFormat="1" applyFont="1" applyFill="1" applyBorder="1" applyAlignment="1" applyProtection="1">
      <alignment horizontal="center" vertical="center"/>
    </xf>
    <xf numFmtId="4" fontId="7" fillId="32" borderId="26" xfId="0" applyNumberFormat="1" applyFont="1" applyFill="1" applyBorder="1" applyAlignment="1" applyProtection="1">
      <alignment horizontal="right" vertical="center"/>
    </xf>
    <xf numFmtId="0" fontId="8" fillId="34" borderId="26" xfId="0" applyNumberFormat="1" applyFont="1" applyFill="1" applyBorder="1" applyAlignment="1" applyProtection="1">
      <alignment horizontal="left" vertical="center" wrapText="1"/>
    </xf>
    <xf numFmtId="4" fontId="8" fillId="35" borderId="26" xfId="0" applyNumberFormat="1" applyFont="1" applyFill="1" applyBorder="1" applyAlignment="1" applyProtection="1">
      <alignment horizontal="right" vertical="center"/>
    </xf>
    <xf numFmtId="0" fontId="6" fillId="37" borderId="28" xfId="0" applyNumberFormat="1" applyFont="1" applyFill="1" applyBorder="1" applyAlignment="1" applyProtection="1">
      <alignment horizontal="center" vertical="center"/>
    </xf>
    <xf numFmtId="0" fontId="6" fillId="39" borderId="30" xfId="0" applyNumberFormat="1" applyFont="1" applyFill="1" applyBorder="1" applyAlignment="1" applyProtection="1">
      <alignment horizontal="center" vertical="center"/>
    </xf>
    <xf numFmtId="0" fontId="7" fillId="43" borderId="33" xfId="0" applyNumberFormat="1" applyFont="1" applyFill="1" applyBorder="1" applyAlignment="1" applyProtection="1">
      <alignment horizontal="left" vertical="center" wrapText="1"/>
    </xf>
    <xf numFmtId="4" fontId="7" fillId="44" borderId="33" xfId="0" applyNumberFormat="1" applyFont="1" applyFill="1" applyBorder="1" applyAlignment="1" applyProtection="1">
      <alignment horizontal="right" vertical="center"/>
    </xf>
    <xf numFmtId="3" fontId="7" fillId="45" borderId="33" xfId="0" applyNumberFormat="1" applyFont="1" applyFill="1" applyBorder="1" applyAlignment="1" applyProtection="1">
      <alignment horizontal="right" vertical="center"/>
    </xf>
    <xf numFmtId="3" fontId="7" fillId="46" borderId="7" xfId="0" applyNumberFormat="1" applyFont="1" applyFill="1" applyBorder="1" applyAlignment="1" applyProtection="1">
      <alignment horizontal="right" vertical="center"/>
    </xf>
    <xf numFmtId="0" fontId="8" fillId="47" borderId="33" xfId="0" applyNumberFormat="1" applyFont="1" applyFill="1" applyBorder="1" applyAlignment="1" applyProtection="1">
      <alignment horizontal="left" vertical="center" wrapText="1"/>
    </xf>
    <xf numFmtId="4" fontId="8" fillId="48" borderId="33" xfId="0" applyNumberFormat="1" applyFont="1" applyFill="1" applyBorder="1" applyAlignment="1" applyProtection="1">
      <alignment horizontal="right" vertical="center"/>
    </xf>
    <xf numFmtId="3" fontId="8" fillId="49" borderId="33" xfId="0" applyNumberFormat="1" applyFont="1" applyFill="1" applyBorder="1" applyAlignment="1" applyProtection="1">
      <alignment horizontal="right" vertical="center"/>
    </xf>
    <xf numFmtId="3" fontId="8" fillId="50" borderId="7" xfId="0" applyNumberFormat="1" applyFont="1" applyFill="1" applyBorder="1" applyAlignment="1" applyProtection="1">
      <alignment horizontal="right" vertical="center"/>
    </xf>
    <xf numFmtId="0" fontId="3" fillId="52" borderId="35" xfId="0" applyNumberFormat="1" applyFont="1" applyFill="1" applyBorder="1" applyAlignment="1" applyProtection="1">
      <alignment horizontal="center" vertical="center"/>
    </xf>
    <xf numFmtId="0" fontId="10" fillId="57" borderId="9" xfId="0" applyNumberFormat="1" applyFont="1" applyFill="1" applyBorder="1" applyAlignment="1" applyProtection="1">
      <alignment horizontal="left" vertical="center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0" fillId="57" borderId="2" xfId="2" applyFont="1"/>
    <xf numFmtId="0" fontId="0" fillId="57" borderId="2" xfId="2" applyNumberFormat="1" applyFont="1" applyFill="1" applyBorder="1" applyAlignment="1" applyProtection="1">
      <alignment wrapText="1"/>
      <protection locked="0"/>
    </xf>
    <xf numFmtId="0" fontId="10" fillId="57" borderId="9" xfId="2" applyNumberFormat="1" applyFont="1" applyFill="1" applyBorder="1" applyAlignment="1" applyProtection="1">
      <alignment horizontal="left" vertical="center"/>
    </xf>
    <xf numFmtId="3" fontId="14" fillId="57" borderId="7" xfId="2" applyNumberFormat="1" applyFont="1" applyFill="1" applyBorder="1" applyAlignment="1" applyProtection="1">
      <alignment horizontal="right" vertical="center"/>
    </xf>
    <xf numFmtId="3" fontId="14" fillId="57" borderId="33" xfId="2" applyNumberFormat="1" applyFont="1" applyFill="1" applyBorder="1" applyAlignment="1" applyProtection="1">
      <alignment horizontal="right" vertical="center"/>
    </xf>
    <xf numFmtId="0" fontId="14" fillId="57" borderId="33" xfId="2" applyNumberFormat="1" applyFont="1" applyFill="1" applyBorder="1" applyAlignment="1" applyProtection="1">
      <alignment horizontal="left" vertical="center"/>
    </xf>
    <xf numFmtId="0" fontId="14" fillId="57" borderId="33" xfId="2" applyNumberFormat="1" applyFont="1" applyFill="1" applyBorder="1" applyAlignment="1" applyProtection="1">
      <alignment horizontal="center" vertical="center"/>
    </xf>
    <xf numFmtId="0" fontId="14" fillId="57" borderId="33" xfId="2" applyNumberFormat="1" applyFont="1" applyFill="1" applyBorder="1" applyAlignment="1" applyProtection="1">
      <alignment horizontal="left" vertical="center" wrapText="1"/>
    </xf>
    <xf numFmtId="0" fontId="14" fillId="57" borderId="32" xfId="2" applyNumberFormat="1" applyFont="1" applyFill="1" applyBorder="1" applyAlignment="1" applyProtection="1">
      <alignment horizontal="center" vertical="center"/>
    </xf>
    <xf numFmtId="0" fontId="1" fillId="57" borderId="2" xfId="2" applyNumberFormat="1" applyFont="1" applyFill="1" applyBorder="1" applyAlignment="1" applyProtection="1">
      <alignment horizontal="left" vertical="top"/>
    </xf>
    <xf numFmtId="0" fontId="3" fillId="55" borderId="44" xfId="2" applyNumberFormat="1" applyFont="1" applyFill="1" applyBorder="1" applyAlignment="1" applyProtection="1">
      <alignment horizontal="left" vertical="center"/>
    </xf>
    <xf numFmtId="0" fontId="5" fillId="55" borderId="8" xfId="2" applyNumberFormat="1" applyFont="1" applyFill="1" applyBorder="1" applyAlignment="1" applyProtection="1">
      <alignment horizontal="center" vertical="center"/>
    </xf>
    <xf numFmtId="0" fontId="5" fillId="55" borderId="10" xfId="2" applyNumberFormat="1" applyFont="1" applyFill="1" applyBorder="1" applyAlignment="1" applyProtection="1">
      <alignment horizontal="center" vertical="center" wrapText="1"/>
    </xf>
    <xf numFmtId="0" fontId="5" fillId="55" borderId="11" xfId="2" applyNumberFormat="1" applyFont="1" applyFill="1" applyBorder="1" applyAlignment="1" applyProtection="1">
      <alignment horizontal="center" vertical="center" wrapText="1"/>
    </xf>
    <xf numFmtId="0" fontId="5" fillId="55" borderId="12" xfId="2" applyNumberFormat="1" applyFont="1" applyFill="1" applyBorder="1" applyAlignment="1" applyProtection="1">
      <alignment horizontal="center" vertical="center" wrapText="1"/>
    </xf>
    <xf numFmtId="0" fontId="5" fillId="55" borderId="13" xfId="2" applyNumberFormat="1" applyFont="1" applyFill="1" applyBorder="1" applyAlignment="1" applyProtection="1">
      <alignment horizontal="center" vertical="center" wrapText="1"/>
    </xf>
    <xf numFmtId="0" fontId="5" fillId="55" borderId="14" xfId="2" applyNumberFormat="1" applyFont="1" applyFill="1" applyBorder="1" applyAlignment="1" applyProtection="1">
      <alignment horizontal="center" vertical="center" wrapText="1"/>
    </xf>
    <xf numFmtId="0" fontId="5" fillId="55" borderId="15" xfId="2" applyNumberFormat="1" applyFont="1" applyFill="1" applyBorder="1" applyAlignment="1" applyProtection="1">
      <alignment horizontal="center" vertical="center"/>
    </xf>
    <xf numFmtId="0" fontId="5" fillId="55" borderId="16" xfId="2" applyNumberFormat="1" applyFont="1" applyFill="1" applyBorder="1" applyAlignment="1" applyProtection="1">
      <alignment horizontal="center" vertical="center"/>
    </xf>
    <xf numFmtId="0" fontId="6" fillId="57" borderId="18" xfId="2" applyNumberFormat="1" applyFont="1" applyFill="1" applyBorder="1" applyAlignment="1" applyProtection="1">
      <alignment horizontal="center" vertical="center"/>
    </xf>
    <xf numFmtId="0" fontId="6" fillId="57" borderId="19" xfId="2" applyNumberFormat="1" applyFont="1" applyFill="1" applyBorder="1" applyAlignment="1" applyProtection="1">
      <alignment horizontal="center" vertical="center"/>
    </xf>
    <xf numFmtId="0" fontId="6" fillId="57" borderId="20" xfId="2" applyNumberFormat="1" applyFont="1" applyFill="1" applyBorder="1" applyAlignment="1" applyProtection="1">
      <alignment horizontal="center" vertical="center"/>
    </xf>
    <xf numFmtId="0" fontId="6" fillId="57" borderId="21" xfId="2" applyNumberFormat="1" applyFont="1" applyFill="1" applyBorder="1" applyAlignment="1" applyProtection="1">
      <alignment horizontal="center" vertical="center"/>
    </xf>
    <xf numFmtId="0" fontId="6" fillId="57" borderId="24" xfId="2" applyNumberFormat="1" applyFont="1" applyFill="1" applyBorder="1" applyAlignment="1" applyProtection="1">
      <alignment horizontal="center" vertical="center"/>
    </xf>
    <xf numFmtId="0" fontId="7" fillId="50" borderId="32" xfId="2" applyNumberFormat="1" applyFont="1" applyFill="1" applyBorder="1" applyAlignment="1" applyProtection="1">
      <alignment horizontal="center" vertical="center"/>
    </xf>
    <xf numFmtId="0" fontId="7" fillId="50" borderId="33" xfId="2" applyNumberFormat="1" applyFont="1" applyFill="1" applyBorder="1" applyAlignment="1" applyProtection="1">
      <alignment horizontal="left" vertical="center"/>
    </xf>
    <xf numFmtId="4" fontId="7" fillId="50" borderId="33" xfId="2" applyNumberFormat="1" applyFont="1" applyFill="1" applyBorder="1" applyAlignment="1" applyProtection="1">
      <alignment horizontal="right" vertical="center"/>
    </xf>
    <xf numFmtId="3" fontId="7" fillId="50" borderId="33" xfId="2" applyNumberFormat="1" applyFont="1" applyFill="1" applyBorder="1" applyAlignment="1" applyProtection="1">
      <alignment horizontal="right" vertical="center"/>
    </xf>
    <xf numFmtId="3" fontId="7" fillId="50" borderId="7" xfId="2" applyNumberFormat="1" applyFont="1" applyFill="1" applyBorder="1" applyAlignment="1" applyProtection="1">
      <alignment horizontal="right" vertical="center"/>
    </xf>
    <xf numFmtId="0" fontId="8" fillId="50" borderId="32" xfId="2" applyNumberFormat="1" applyFont="1" applyFill="1" applyBorder="1" applyAlignment="1" applyProtection="1">
      <alignment horizontal="center" vertical="center"/>
    </xf>
    <xf numFmtId="0" fontId="8" fillId="50" borderId="33" xfId="2" applyNumberFormat="1" applyFont="1" applyFill="1" applyBorder="1" applyAlignment="1" applyProtection="1">
      <alignment horizontal="left" vertical="center"/>
    </xf>
    <xf numFmtId="4" fontId="8" fillId="50" borderId="33" xfId="2" applyNumberFormat="1" applyFont="1" applyFill="1" applyBorder="1" applyAlignment="1" applyProtection="1">
      <alignment horizontal="right" vertical="center"/>
    </xf>
    <xf numFmtId="3" fontId="8" fillId="50" borderId="33" xfId="2" applyNumberFormat="1" applyFont="1" applyFill="1" applyBorder="1" applyAlignment="1" applyProtection="1">
      <alignment horizontal="right" vertical="center"/>
    </xf>
    <xf numFmtId="3" fontId="8" fillId="50" borderId="7" xfId="2" applyNumberFormat="1" applyFont="1" applyFill="1" applyBorder="1" applyAlignment="1" applyProtection="1">
      <alignment horizontal="right" vertical="center"/>
    </xf>
    <xf numFmtId="0" fontId="5" fillId="50" borderId="32" xfId="2" applyNumberFormat="1" applyFont="1" applyFill="1" applyBorder="1" applyAlignment="1" applyProtection="1">
      <alignment horizontal="center" vertical="center"/>
    </xf>
    <xf numFmtId="0" fontId="5" fillId="50" borderId="33" xfId="2" applyNumberFormat="1" applyFont="1" applyFill="1" applyBorder="1" applyAlignment="1" applyProtection="1">
      <alignment horizontal="left" vertical="center"/>
    </xf>
    <xf numFmtId="4" fontId="5" fillId="50" borderId="33" xfId="2" applyNumberFormat="1" applyFont="1" applyFill="1" applyBorder="1" applyAlignment="1" applyProtection="1">
      <alignment horizontal="right" vertical="center"/>
    </xf>
    <xf numFmtId="3" fontId="5" fillId="50" borderId="33" xfId="2" applyNumberFormat="1" applyFont="1" applyFill="1" applyBorder="1" applyAlignment="1" applyProtection="1">
      <alignment horizontal="right" vertical="center"/>
    </xf>
    <xf numFmtId="3" fontId="5" fillId="50" borderId="7" xfId="2" applyNumberFormat="1" applyFont="1" applyFill="1" applyBorder="1" applyAlignment="1" applyProtection="1">
      <alignment horizontal="right" vertical="center"/>
    </xf>
    <xf numFmtId="0" fontId="6" fillId="57" borderId="28" xfId="2" applyNumberFormat="1" applyFont="1" applyFill="1" applyBorder="1" applyAlignment="1" applyProtection="1">
      <alignment horizontal="center" vertical="center"/>
    </xf>
    <xf numFmtId="0" fontId="6" fillId="57" borderId="29" xfId="2" applyNumberFormat="1" applyFont="1" applyFill="1" applyBorder="1" applyAlignment="1" applyProtection="1">
      <alignment horizontal="center" vertical="center"/>
    </xf>
    <xf numFmtId="0" fontId="6" fillId="57" borderId="30" xfId="2" applyNumberFormat="1" applyFont="1" applyFill="1" applyBorder="1" applyAlignment="1" applyProtection="1">
      <alignment horizontal="center" vertical="center"/>
    </xf>
    <xf numFmtId="0" fontId="6" fillId="57" borderId="31" xfId="2" applyNumberFormat="1" applyFont="1" applyFill="1" applyBorder="1" applyAlignment="1" applyProtection="1">
      <alignment horizontal="center" vertical="center"/>
    </xf>
    <xf numFmtId="0" fontId="5" fillId="50" borderId="33" xfId="2" applyNumberFormat="1" applyFont="1" applyFill="1" applyBorder="1" applyAlignment="1" applyProtection="1">
      <alignment horizontal="left" vertical="center" wrapText="1"/>
    </xf>
    <xf numFmtId="0" fontId="7" fillId="50" borderId="33" xfId="2" applyNumberFormat="1" applyFont="1" applyFill="1" applyBorder="1" applyAlignment="1" applyProtection="1">
      <alignment horizontal="left" vertical="center" wrapText="1"/>
    </xf>
    <xf numFmtId="0" fontId="8" fillId="50" borderId="33" xfId="2" applyNumberFormat="1" applyFont="1" applyFill="1" applyBorder="1" applyAlignment="1" applyProtection="1">
      <alignment horizontal="left" vertical="center" wrapText="1"/>
    </xf>
    <xf numFmtId="0" fontId="9" fillId="50" borderId="7" xfId="2" applyNumberFormat="1" applyFont="1" applyFill="1" applyBorder="1" applyAlignment="1" applyProtection="1">
      <alignment horizontal="right" vertical="center" wrapText="1"/>
    </xf>
    <xf numFmtId="0" fontId="9" fillId="50" borderId="33" xfId="2" applyNumberFormat="1" applyFont="1" applyFill="1" applyBorder="1" applyAlignment="1" applyProtection="1">
      <alignment horizontal="right" vertical="center" wrapText="1"/>
    </xf>
    <xf numFmtId="3" fontId="9" fillId="50" borderId="33" xfId="2" applyNumberFormat="1" applyFont="1" applyFill="1" applyBorder="1" applyAlignment="1" applyProtection="1">
      <alignment horizontal="right" vertical="center" wrapText="1"/>
    </xf>
    <xf numFmtId="0" fontId="9" fillId="50" borderId="33" xfId="2" applyNumberFormat="1" applyFont="1" applyFill="1" applyBorder="1" applyAlignment="1" applyProtection="1">
      <alignment horizontal="left" vertical="center" wrapText="1"/>
    </xf>
    <xf numFmtId="0" fontId="9" fillId="50" borderId="32" xfId="2" applyNumberFormat="1" applyFont="1" applyFill="1" applyBorder="1" applyAlignment="1" applyProtection="1">
      <alignment horizontal="center" vertical="center" wrapText="1"/>
    </xf>
    <xf numFmtId="0" fontId="5" fillId="55" borderId="6" xfId="2" applyNumberFormat="1" applyFont="1" applyFill="1" applyBorder="1" applyAlignment="1" applyProtection="1">
      <alignment horizontal="center" vertical="center"/>
    </xf>
    <xf numFmtId="0" fontId="5" fillId="55" borderId="49" xfId="2" applyNumberFormat="1" applyFont="1" applyFill="1" applyBorder="1" applyAlignment="1" applyProtection="1">
      <alignment horizontal="center" vertical="center" wrapText="1"/>
    </xf>
    <xf numFmtId="0" fontId="5" fillId="55" borderId="50" xfId="2" applyNumberFormat="1" applyFont="1" applyFill="1" applyBorder="1" applyAlignment="1" applyProtection="1">
      <alignment horizontal="center" vertical="center" wrapText="1"/>
    </xf>
    <xf numFmtId="0" fontId="5" fillId="55" borderId="51" xfId="2" applyNumberFormat="1" applyFont="1" applyFill="1" applyBorder="1" applyAlignment="1" applyProtection="1">
      <alignment horizontal="center" vertical="center" wrapText="1"/>
    </xf>
    <xf numFmtId="0" fontId="3" fillId="55" borderId="45" xfId="2" applyNumberFormat="1" applyFont="1" applyFill="1" applyBorder="1" applyAlignment="1" applyProtection="1">
      <alignment horizontal="left" vertical="center" wrapText="1"/>
    </xf>
    <xf numFmtId="0" fontId="3" fillId="55" borderId="44" xfId="2" applyNumberFormat="1" applyFont="1" applyFill="1" applyBorder="1" applyAlignment="1" applyProtection="1">
      <alignment horizontal="left" vertical="center" wrapText="1"/>
    </xf>
    <xf numFmtId="0" fontId="3" fillId="55" borderId="4" xfId="2" applyNumberFormat="1" applyFont="1" applyFill="1" applyBorder="1" applyAlignment="1" applyProtection="1">
      <alignment horizontal="left" vertical="center" wrapText="1"/>
    </xf>
    <xf numFmtId="0" fontId="3" fillId="55" borderId="3" xfId="2" applyNumberFormat="1" applyFont="1" applyFill="1" applyBorder="1" applyAlignment="1" applyProtection="1">
      <alignment horizontal="left" vertical="center" wrapText="1"/>
    </xf>
    <xf numFmtId="0" fontId="14" fillId="57" borderId="56" xfId="2" applyNumberFormat="1" applyFont="1" applyFill="1" applyBorder="1" applyAlignment="1" applyProtection="1">
      <alignment horizontal="center" vertical="center"/>
    </xf>
    <xf numFmtId="0" fontId="14" fillId="57" borderId="56" xfId="2" applyNumberFormat="1" applyFont="1" applyFill="1" applyBorder="1" applyAlignment="1" applyProtection="1">
      <alignment horizontal="left" vertical="center" wrapText="1"/>
    </xf>
    <xf numFmtId="0" fontId="14" fillId="57" borderId="57" xfId="2" applyNumberFormat="1" applyFont="1" applyFill="1" applyBorder="1" applyAlignment="1" applyProtection="1">
      <alignment horizontal="center" vertical="center"/>
    </xf>
    <xf numFmtId="3" fontId="14" fillId="50" borderId="55" xfId="2" applyNumberFormat="1" applyFont="1" applyFill="1" applyBorder="1" applyAlignment="1" applyProtection="1">
      <alignment horizontal="right" vertical="center"/>
    </xf>
    <xf numFmtId="3" fontId="14" fillId="50" borderId="56" xfId="2" applyNumberFormat="1" applyFont="1" applyFill="1" applyBorder="1" applyAlignment="1" applyProtection="1">
      <alignment horizontal="right" vertical="center"/>
    </xf>
    <xf numFmtId="0" fontId="14" fillId="50" borderId="56" xfId="2" applyNumberFormat="1" applyFont="1" applyFill="1" applyBorder="1" applyAlignment="1" applyProtection="1">
      <alignment horizontal="left" vertical="center" wrapText="1"/>
    </xf>
    <xf numFmtId="0" fontId="19" fillId="50" borderId="56" xfId="2" applyNumberFormat="1" applyFont="1" applyFill="1" applyBorder="1" applyAlignment="1" applyProtection="1">
      <alignment horizontal="left" vertical="center" wrapText="1"/>
    </xf>
    <xf numFmtId="3" fontId="20" fillId="58" borderId="55" xfId="2" applyNumberFormat="1" applyFont="1" applyFill="1" applyBorder="1" applyAlignment="1" applyProtection="1">
      <alignment horizontal="right" vertical="center"/>
    </xf>
    <xf numFmtId="3" fontId="20" fillId="58" borderId="56" xfId="2" applyNumberFormat="1" applyFont="1" applyFill="1" applyBorder="1" applyAlignment="1" applyProtection="1">
      <alignment horizontal="right" vertical="center"/>
    </xf>
    <xf numFmtId="0" fontId="19" fillId="58" borderId="56" xfId="2" applyNumberFormat="1" applyFont="1" applyFill="1" applyBorder="1" applyAlignment="1" applyProtection="1">
      <alignment horizontal="left" vertical="center" wrapText="1"/>
    </xf>
    <xf numFmtId="0" fontId="23" fillId="50" borderId="2" xfId="2" applyNumberFormat="1" applyFont="1" applyFill="1" applyBorder="1" applyAlignment="1" applyProtection="1">
      <alignment horizontal="left" vertical="center"/>
    </xf>
    <xf numFmtId="0" fontId="23" fillId="57" borderId="61" xfId="2" applyNumberFormat="1" applyFont="1" applyFill="1" applyBorder="1" applyAlignment="1" applyProtection="1">
      <alignment horizontal="left" vertical="center"/>
    </xf>
    <xf numFmtId="0" fontId="23" fillId="57" borderId="61" xfId="2" applyNumberFormat="1" applyFont="1" applyFill="1" applyBorder="1" applyAlignment="1" applyProtection="1">
      <alignment horizontal="center" vertical="center"/>
    </xf>
    <xf numFmtId="0" fontId="23" fillId="57" borderId="62" xfId="2" applyNumberFormat="1" applyFont="1" applyFill="1" applyBorder="1" applyAlignment="1" applyProtection="1">
      <alignment horizontal="left" vertical="center" wrapText="1"/>
    </xf>
    <xf numFmtId="0" fontId="24" fillId="57" borderId="63" xfId="2" applyNumberFormat="1" applyFont="1" applyFill="1" applyBorder="1" applyAlignment="1" applyProtection="1">
      <alignment horizontal="center" vertical="center"/>
    </xf>
    <xf numFmtId="0" fontId="7" fillId="50" borderId="61" xfId="2" applyNumberFormat="1" applyFont="1" applyFill="1" applyBorder="1" applyAlignment="1" applyProtection="1">
      <alignment horizontal="right" vertical="center"/>
    </xf>
    <xf numFmtId="0" fontId="7" fillId="50" borderId="61" xfId="2" applyNumberFormat="1" applyFont="1" applyFill="1" applyBorder="1" applyAlignment="1" applyProtection="1">
      <alignment horizontal="right" vertical="center" wrapText="1"/>
    </xf>
    <xf numFmtId="0" fontId="31" fillId="50" borderId="70" xfId="2" applyNumberFormat="1" applyFont="1" applyFill="1" applyBorder="1" applyAlignment="1" applyProtection="1">
      <alignment horizontal="center" vertical="center"/>
    </xf>
    <xf numFmtId="0" fontId="23" fillId="57" borderId="61" xfId="2" applyNumberFormat="1" applyFont="1" applyFill="1" applyBorder="1" applyAlignment="1" applyProtection="1">
      <alignment horizontal="right" vertical="center" wrapText="1"/>
    </xf>
    <xf numFmtId="0" fontId="23" fillId="57" borderId="60" xfId="2" applyNumberFormat="1" applyFont="1" applyFill="1" applyBorder="1" applyAlignment="1" applyProtection="1">
      <alignment horizontal="right" vertical="center"/>
    </xf>
    <xf numFmtId="0" fontId="23" fillId="57" borderId="61" xfId="2" applyNumberFormat="1" applyFont="1" applyFill="1" applyBorder="1" applyAlignment="1" applyProtection="1">
      <alignment horizontal="right" vertical="center"/>
    </xf>
    <xf numFmtId="0" fontId="32" fillId="55" borderId="75" xfId="2" applyNumberFormat="1" applyFont="1" applyFill="1" applyBorder="1" applyAlignment="1" applyProtection="1">
      <alignment horizontal="center" vertical="center" wrapText="1"/>
    </xf>
    <xf numFmtId="0" fontId="32" fillId="55" borderId="78" xfId="2" applyNumberFormat="1" applyFont="1" applyFill="1" applyBorder="1" applyAlignment="1" applyProtection="1">
      <alignment horizontal="center" vertical="center" wrapText="1"/>
    </xf>
    <xf numFmtId="0" fontId="34" fillId="0" borderId="79" xfId="0" applyFont="1" applyFill="1" applyBorder="1" applyAlignment="1">
      <alignment horizontal="left" vertical="center" wrapText="1"/>
    </xf>
    <xf numFmtId="3" fontId="7" fillId="45" borderId="33" xfId="0" applyNumberFormat="1" applyFont="1" applyFill="1" applyBorder="1" applyAlignment="1" applyProtection="1">
      <alignment horizontal="center" vertical="center"/>
    </xf>
    <xf numFmtId="3" fontId="8" fillId="49" borderId="33" xfId="0" applyNumberFormat="1" applyFont="1" applyFill="1" applyBorder="1" applyAlignment="1" applyProtection="1">
      <alignment horizontal="center" vertical="center"/>
    </xf>
    <xf numFmtId="10" fontId="7" fillId="45" borderId="33" xfId="1" applyNumberFormat="1" applyFont="1" applyFill="1" applyBorder="1" applyAlignment="1" applyProtection="1">
      <alignment horizontal="center" vertical="center"/>
    </xf>
    <xf numFmtId="10" fontId="7" fillId="33" borderId="26" xfId="1" applyNumberFormat="1" applyFont="1" applyFill="1" applyBorder="1" applyAlignment="1" applyProtection="1">
      <alignment horizontal="center" vertical="center"/>
    </xf>
    <xf numFmtId="10" fontId="8" fillId="36" borderId="26" xfId="0" applyNumberFormat="1" applyFont="1" applyFill="1" applyBorder="1" applyAlignment="1" applyProtection="1">
      <alignment horizontal="center" vertical="center"/>
    </xf>
    <xf numFmtId="10" fontId="6" fillId="38" borderId="29" xfId="0" applyNumberFormat="1" applyFont="1" applyFill="1" applyBorder="1" applyAlignment="1" applyProtection="1">
      <alignment horizontal="center" vertical="center"/>
    </xf>
    <xf numFmtId="10" fontId="6" fillId="25" borderId="19" xfId="0" applyNumberFormat="1" applyFont="1" applyFill="1" applyBorder="1" applyAlignment="1" applyProtection="1">
      <alignment horizontal="center" vertical="center"/>
    </xf>
    <xf numFmtId="10" fontId="6" fillId="40" borderId="31" xfId="0" applyNumberFormat="1" applyFont="1" applyFill="1" applyBorder="1" applyAlignment="1" applyProtection="1">
      <alignment horizontal="center" vertical="center"/>
    </xf>
    <xf numFmtId="10" fontId="6" fillId="27" borderId="21" xfId="0" applyNumberFormat="1" applyFont="1" applyFill="1" applyBorder="1" applyAlignment="1" applyProtection="1">
      <alignment horizontal="center" vertical="center"/>
    </xf>
    <xf numFmtId="0" fontId="8" fillId="59" borderId="33" xfId="0" applyNumberFormat="1" applyFont="1" applyFill="1" applyBorder="1" applyAlignment="1" applyProtection="1">
      <alignment horizontal="left" vertical="center" wrapText="1"/>
    </xf>
    <xf numFmtId="4" fontId="8" fillId="59" borderId="33" xfId="0" applyNumberFormat="1" applyFont="1" applyFill="1" applyBorder="1" applyAlignment="1" applyProtection="1">
      <alignment horizontal="right" vertical="center"/>
    </xf>
    <xf numFmtId="10" fontId="8" fillId="59" borderId="33" xfId="1" applyNumberFormat="1" applyFont="1" applyFill="1" applyBorder="1" applyAlignment="1" applyProtection="1">
      <alignment horizontal="center" vertical="center"/>
    </xf>
    <xf numFmtId="0" fontId="8" fillId="59" borderId="26" xfId="0" applyNumberFormat="1" applyFont="1" applyFill="1" applyBorder="1" applyAlignment="1" applyProtection="1">
      <alignment horizontal="left" vertical="center" wrapText="1"/>
    </xf>
    <xf numFmtId="4" fontId="8" fillId="59" borderId="26" xfId="0" applyNumberFormat="1" applyFont="1" applyFill="1" applyBorder="1" applyAlignment="1" applyProtection="1">
      <alignment horizontal="right" vertical="center"/>
    </xf>
    <xf numFmtId="10" fontId="8" fillId="59" borderId="26" xfId="1" applyNumberFormat="1" applyFont="1" applyFill="1" applyBorder="1" applyAlignment="1" applyProtection="1">
      <alignment horizontal="center" vertical="center"/>
    </xf>
    <xf numFmtId="4" fontId="8" fillId="59" borderId="33" xfId="0" applyNumberFormat="1" applyFont="1" applyFill="1" applyBorder="1" applyAlignment="1" applyProtection="1">
      <alignment horizontal="center" vertical="center"/>
    </xf>
    <xf numFmtId="0" fontId="36" fillId="54" borderId="35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3" fillId="53" borderId="35" xfId="0" applyNumberFormat="1" applyFont="1" applyFill="1" applyBorder="1" applyAlignment="1" applyProtection="1">
      <alignment horizontal="center" vertical="center"/>
    </xf>
    <xf numFmtId="0" fontId="36" fillId="55" borderId="36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7" fillId="29" borderId="23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38" fillId="0" borderId="2" xfId="2" applyNumberFormat="1" applyFont="1" applyFill="1" applyBorder="1" applyAlignment="1" applyProtection="1">
      <alignment vertical="center"/>
    </xf>
    <xf numFmtId="0" fontId="17" fillId="57" borderId="2" xfId="2" applyNumberFormat="1" applyFont="1" applyFill="1" applyBorder="1" applyAlignment="1" applyProtection="1">
      <alignment horizontal="left" vertical="center"/>
    </xf>
    <xf numFmtId="0" fontId="0" fillId="57" borderId="2" xfId="2" applyNumberFormat="1" applyFont="1" applyFill="1" applyBorder="1" applyAlignment="1" applyProtection="1">
      <alignment vertical="center" wrapText="1"/>
      <protection locked="0"/>
    </xf>
    <xf numFmtId="0" fontId="0" fillId="57" borderId="2" xfId="2" applyFont="1" applyAlignment="1">
      <alignment vertical="center"/>
    </xf>
    <xf numFmtId="0" fontId="1" fillId="57" borderId="2" xfId="2" applyNumberFormat="1" applyFont="1" applyFill="1" applyBorder="1" applyAlignment="1" applyProtection="1">
      <alignment horizontal="left" vertical="center"/>
    </xf>
    <xf numFmtId="0" fontId="1" fillId="57" borderId="2" xfId="2" applyNumberFormat="1" applyFont="1" applyFill="1" applyBorder="1" applyAlignment="1" applyProtection="1">
      <alignment horizontal="left" vertical="center"/>
    </xf>
    <xf numFmtId="0" fontId="15" fillId="59" borderId="9" xfId="2" applyNumberFormat="1" applyFont="1" applyFill="1" applyBorder="1" applyAlignment="1" applyProtection="1">
      <alignment horizontal="center" vertical="center"/>
    </xf>
    <xf numFmtId="0" fontId="15" fillId="59" borderId="37" xfId="2" applyNumberFormat="1" applyFont="1" applyFill="1" applyBorder="1" applyAlignment="1" applyProtection="1">
      <alignment horizontal="center" vertical="center"/>
    </xf>
    <xf numFmtId="0" fontId="15" fillId="59" borderId="9" xfId="2" applyNumberFormat="1" applyFont="1" applyFill="1" applyBorder="1" applyAlignment="1" applyProtection="1">
      <alignment horizontal="center" vertical="center" wrapText="1"/>
    </xf>
    <xf numFmtId="0" fontId="15" fillId="59" borderId="37" xfId="2" applyNumberFormat="1" applyFont="1" applyFill="1" applyBorder="1" applyAlignment="1" applyProtection="1">
      <alignment horizontal="center" vertical="center" wrapText="1"/>
    </xf>
    <xf numFmtId="0" fontId="40" fillId="59" borderId="9" xfId="2" applyNumberFormat="1" applyFont="1" applyFill="1" applyBorder="1" applyAlignment="1" applyProtection="1">
      <alignment horizontal="center" vertical="center" wrapText="1"/>
    </xf>
    <xf numFmtId="0" fontId="41" fillId="57" borderId="32" xfId="2" applyNumberFormat="1" applyFont="1" applyFill="1" applyBorder="1" applyAlignment="1" applyProtection="1">
      <alignment horizontal="center" vertical="center"/>
    </xf>
    <xf numFmtId="0" fontId="41" fillId="57" borderId="33" xfId="2" applyNumberFormat="1" applyFont="1" applyFill="1" applyBorder="1" applyAlignment="1" applyProtection="1">
      <alignment horizontal="center" vertical="center"/>
    </xf>
    <xf numFmtId="0" fontId="41" fillId="57" borderId="33" xfId="2" applyNumberFormat="1" applyFont="1" applyFill="1" applyBorder="1" applyAlignment="1" applyProtection="1">
      <alignment horizontal="left" vertical="center" wrapText="1"/>
    </xf>
    <xf numFmtId="0" fontId="41" fillId="57" borderId="33" xfId="2" applyNumberFormat="1" applyFont="1" applyFill="1" applyBorder="1" applyAlignment="1" applyProtection="1">
      <alignment horizontal="left" vertical="center"/>
    </xf>
    <xf numFmtId="3" fontId="41" fillId="57" borderId="33" xfId="2" applyNumberFormat="1" applyFont="1" applyFill="1" applyBorder="1" applyAlignment="1" applyProtection="1">
      <alignment horizontal="right" vertical="center"/>
    </xf>
    <xf numFmtId="3" fontId="41" fillId="57" borderId="7" xfId="2" applyNumberFormat="1" applyFont="1" applyFill="1" applyBorder="1" applyAlignment="1" applyProtection="1">
      <alignment horizontal="right" vertical="center"/>
    </xf>
    <xf numFmtId="0" fontId="12" fillId="57" borderId="2" xfId="2" applyFont="1" applyAlignment="1">
      <alignment vertical="center"/>
    </xf>
    <xf numFmtId="0" fontId="12" fillId="57" borderId="2" xfId="2" applyFont="1"/>
    <xf numFmtId="0" fontId="41" fillId="57" borderId="33" xfId="2" applyNumberFormat="1" applyFont="1" applyFill="1" applyBorder="1" applyAlignment="1" applyProtection="1">
      <alignment horizontal="center" vertical="center" wrapText="1"/>
    </xf>
    <xf numFmtId="10" fontId="41" fillId="57" borderId="33" xfId="1" applyNumberFormat="1" applyFont="1" applyFill="1" applyBorder="1" applyAlignment="1" applyProtection="1">
      <alignment horizontal="right" vertical="center"/>
    </xf>
    <xf numFmtId="3" fontId="41" fillId="57" borderId="33" xfId="2" applyNumberFormat="1" applyFont="1" applyFill="1" applyBorder="1" applyAlignment="1" applyProtection="1">
      <alignment horizontal="center" vertical="center"/>
    </xf>
    <xf numFmtId="0" fontId="12" fillId="57" borderId="2" xfId="2" applyFont="1" applyAlignment="1">
      <alignment horizontal="center" vertical="center"/>
    </xf>
    <xf numFmtId="0" fontId="12" fillId="57" borderId="2" xfId="2" applyFont="1" applyAlignment="1">
      <alignment horizontal="center"/>
    </xf>
    <xf numFmtId="10" fontId="41" fillId="57" borderId="33" xfId="1" applyNumberFormat="1" applyFont="1" applyFill="1" applyBorder="1" applyAlignment="1" applyProtection="1">
      <alignment horizontal="center" vertical="center"/>
    </xf>
    <xf numFmtId="0" fontId="14" fillId="57" borderId="33" xfId="2" quotePrefix="1" applyNumberFormat="1" applyFont="1" applyFill="1" applyBorder="1" applyAlignment="1" applyProtection="1">
      <alignment horizontal="center" vertical="center"/>
    </xf>
    <xf numFmtId="0" fontId="15" fillId="59" borderId="41" xfId="2" applyNumberFormat="1" applyFont="1" applyFill="1" applyBorder="1" applyAlignment="1" applyProtection="1">
      <alignment horizontal="center" vertical="center" wrapText="1"/>
    </xf>
    <xf numFmtId="0" fontId="15" fillId="59" borderId="42" xfId="2" applyNumberFormat="1" applyFont="1" applyFill="1" applyBorder="1" applyAlignment="1" applyProtection="1">
      <alignment horizontal="center" vertical="center" wrapText="1"/>
    </xf>
    <xf numFmtId="0" fontId="15" fillId="59" borderId="42" xfId="2" applyNumberFormat="1" applyFont="1" applyFill="1" applyBorder="1" applyAlignment="1" applyProtection="1">
      <alignment horizontal="center" vertical="center"/>
    </xf>
    <xf numFmtId="0" fontId="15" fillId="59" borderId="43" xfId="2" applyNumberFormat="1" applyFont="1" applyFill="1" applyBorder="1" applyAlignment="1" applyProtection="1">
      <alignment horizontal="center" vertical="center"/>
    </xf>
    <xf numFmtId="3" fontId="14" fillId="57" borderId="91" xfId="2" applyNumberFormat="1" applyFont="1" applyFill="1" applyBorder="1" applyAlignment="1" applyProtection="1">
      <alignment vertical="center"/>
    </xf>
    <xf numFmtId="3" fontId="14" fillId="57" borderId="89" xfId="2" applyNumberFormat="1" applyFont="1" applyFill="1" applyBorder="1" applyAlignment="1" applyProtection="1">
      <alignment vertical="center"/>
    </xf>
    <xf numFmtId="0" fontId="15" fillId="59" borderId="90" xfId="2" applyNumberFormat="1" applyFont="1" applyFill="1" applyBorder="1" applyAlignment="1" applyProtection="1">
      <alignment horizontal="center" vertical="center"/>
    </xf>
    <xf numFmtId="0" fontId="41" fillId="59" borderId="32" xfId="2" applyNumberFormat="1" applyFont="1" applyFill="1" applyBorder="1" applyAlignment="1" applyProtection="1">
      <alignment horizontal="center" vertical="center"/>
    </xf>
    <xf numFmtId="0" fontId="41" fillId="59" borderId="33" xfId="2" applyNumberFormat="1" applyFont="1" applyFill="1" applyBorder="1" applyAlignment="1" applyProtection="1">
      <alignment horizontal="center" vertical="center"/>
    </xf>
    <xf numFmtId="0" fontId="14" fillId="59" borderId="33" xfId="2" applyNumberFormat="1" applyFont="1" applyFill="1" applyBorder="1" applyAlignment="1" applyProtection="1">
      <alignment horizontal="center" vertical="center"/>
    </xf>
    <xf numFmtId="3" fontId="41" fillId="59" borderId="33" xfId="2" applyNumberFormat="1" applyFont="1" applyFill="1" applyBorder="1" applyAlignment="1" applyProtection="1">
      <alignment horizontal="center" vertical="center"/>
    </xf>
    <xf numFmtId="3" fontId="41" fillId="59" borderId="7" xfId="2" applyNumberFormat="1" applyFont="1" applyFill="1" applyBorder="1" applyAlignment="1" applyProtection="1">
      <alignment horizontal="center" vertical="center"/>
    </xf>
    <xf numFmtId="10" fontId="41" fillId="59" borderId="33" xfId="1" applyNumberFormat="1" applyFont="1" applyFill="1" applyBorder="1" applyAlignment="1" applyProtection="1">
      <alignment horizontal="center" vertical="center"/>
    </xf>
    <xf numFmtId="0" fontId="37" fillId="57" borderId="22" xfId="2" applyNumberFormat="1" applyFont="1" applyFill="1" applyBorder="1" applyAlignment="1" applyProtection="1">
      <alignment horizontal="center" vertical="center"/>
    </xf>
    <xf numFmtId="0" fontId="37" fillId="57" borderId="23" xfId="2" applyNumberFormat="1" applyFont="1" applyFill="1" applyBorder="1" applyAlignment="1" applyProtection="1">
      <alignment horizontal="center" vertical="center"/>
    </xf>
    <xf numFmtId="0" fontId="6" fillId="57" borderId="22" xfId="2" applyNumberFormat="1" applyFont="1" applyFill="1" applyBorder="1" applyAlignment="1" applyProtection="1">
      <alignment horizontal="center" vertical="center"/>
    </xf>
    <xf numFmtId="9" fontId="8" fillId="50" borderId="33" xfId="1" applyFont="1" applyFill="1" applyBorder="1" applyAlignment="1" applyProtection="1">
      <alignment horizontal="right" vertical="center"/>
    </xf>
    <xf numFmtId="10" fontId="7" fillId="50" borderId="33" xfId="1" applyNumberFormat="1" applyFont="1" applyFill="1" applyBorder="1" applyAlignment="1" applyProtection="1">
      <alignment horizontal="right" vertical="center"/>
    </xf>
    <xf numFmtId="9" fontId="8" fillId="50" borderId="33" xfId="1" applyNumberFormat="1" applyFont="1" applyFill="1" applyBorder="1" applyAlignment="1" applyProtection="1">
      <alignment horizontal="right" vertical="center"/>
    </xf>
    <xf numFmtId="9" fontId="5" fillId="50" borderId="33" xfId="1" applyFont="1" applyFill="1" applyBorder="1" applyAlignment="1" applyProtection="1">
      <alignment horizontal="right" vertical="center"/>
    </xf>
    <xf numFmtId="0" fontId="43" fillId="59" borderId="32" xfId="2" applyNumberFormat="1" applyFont="1" applyFill="1" applyBorder="1" applyAlignment="1" applyProtection="1">
      <alignment horizontal="center" vertical="center"/>
    </xf>
    <xf numFmtId="0" fontId="44" fillId="59" borderId="33" xfId="2" applyNumberFormat="1" applyFont="1" applyFill="1" applyBorder="1" applyAlignment="1" applyProtection="1">
      <alignment horizontal="left" vertical="center" wrapText="1"/>
    </xf>
    <xf numFmtId="4" fontId="44" fillId="59" borderId="33" xfId="2" applyNumberFormat="1" applyFont="1" applyFill="1" applyBorder="1" applyAlignment="1" applyProtection="1">
      <alignment horizontal="right" vertical="center"/>
    </xf>
    <xf numFmtId="3" fontId="44" fillId="59" borderId="33" xfId="2" applyNumberFormat="1" applyFont="1" applyFill="1" applyBorder="1" applyAlignment="1" applyProtection="1">
      <alignment horizontal="right" vertical="center"/>
    </xf>
    <xf numFmtId="3" fontId="44" fillId="59" borderId="7" xfId="2" applyNumberFormat="1" applyFont="1" applyFill="1" applyBorder="1" applyAlignment="1" applyProtection="1">
      <alignment horizontal="right" vertical="center"/>
    </xf>
    <xf numFmtId="0" fontId="45" fillId="57" borderId="2" xfId="2" applyFont="1"/>
    <xf numFmtId="0" fontId="45" fillId="57" borderId="2" xfId="2" applyFont="1" applyAlignment="1">
      <alignment vertical="center"/>
    </xf>
    <xf numFmtId="0" fontId="10" fillId="57" borderId="79" xfId="2" applyNumberFormat="1" applyFont="1" applyFill="1" applyBorder="1" applyAlignment="1" applyProtection="1">
      <alignment horizontal="left" vertical="center"/>
    </xf>
    <xf numFmtId="0" fontId="13" fillId="57" borderId="101" xfId="2" applyNumberFormat="1" applyFont="1" applyFill="1" applyBorder="1" applyAlignment="1" applyProtection="1">
      <alignment vertical="center" wrapText="1"/>
    </xf>
    <xf numFmtId="0" fontId="13" fillId="57" borderId="2" xfId="2" applyNumberFormat="1" applyFont="1" applyFill="1" applyBorder="1" applyAlignment="1" applyProtection="1">
      <alignment vertical="center" wrapText="1"/>
    </xf>
    <xf numFmtId="0" fontId="15" fillId="59" borderId="107" xfId="2" applyNumberFormat="1" applyFont="1" applyFill="1" applyBorder="1" applyAlignment="1" applyProtection="1">
      <alignment vertical="center"/>
    </xf>
    <xf numFmtId="0" fontId="40" fillId="59" borderId="106" xfId="2" applyNumberFormat="1" applyFont="1" applyFill="1" applyBorder="1" applyAlignment="1" applyProtection="1">
      <alignment horizontal="center" vertical="center" wrapText="1"/>
    </xf>
    <xf numFmtId="0" fontId="41" fillId="57" borderId="33" xfId="2" quotePrefix="1" applyNumberFormat="1" applyFont="1" applyFill="1" applyBorder="1" applyAlignment="1" applyProtection="1">
      <alignment horizontal="center" vertical="center"/>
    </xf>
    <xf numFmtId="0" fontId="36" fillId="50" borderId="33" xfId="2" applyNumberFormat="1" applyFont="1" applyFill="1" applyBorder="1" applyAlignment="1" applyProtection="1">
      <alignment horizontal="center" vertical="center" wrapText="1"/>
    </xf>
    <xf numFmtId="0" fontId="0" fillId="57" borderId="2" xfId="2" applyFont="1" applyAlignment="1">
      <alignment horizontal="center" vertical="center" wrapText="1"/>
    </xf>
    <xf numFmtId="0" fontId="15" fillId="59" borderId="39" xfId="2" applyNumberFormat="1" applyFont="1" applyFill="1" applyBorder="1" applyAlignment="1" applyProtection="1">
      <alignment horizontal="center" vertical="center" wrapText="1"/>
    </xf>
    <xf numFmtId="0" fontId="15" fillId="59" borderId="38" xfId="2" applyNumberFormat="1" applyFont="1" applyFill="1" applyBorder="1" applyAlignment="1" applyProtection="1">
      <alignment horizontal="center" vertical="center" wrapText="1"/>
    </xf>
    <xf numFmtId="0" fontId="1" fillId="57" borderId="2" xfId="2" applyNumberFormat="1" applyFont="1" applyFill="1" applyBorder="1" applyAlignment="1" applyProtection="1">
      <alignment horizontal="left" vertical="center"/>
    </xf>
    <xf numFmtId="0" fontId="10" fillId="57" borderId="9" xfId="2" applyNumberFormat="1" applyFont="1" applyFill="1" applyBorder="1" applyAlignment="1" applyProtection="1">
      <alignment horizontal="left" vertical="center"/>
    </xf>
    <xf numFmtId="0" fontId="21" fillId="57" borderId="9" xfId="2" applyNumberFormat="1" applyFont="1" applyFill="1" applyBorder="1" applyAlignment="1" applyProtection="1">
      <alignment horizontal="left" vertical="center"/>
    </xf>
    <xf numFmtId="0" fontId="36" fillId="57" borderId="32" xfId="2" applyNumberFormat="1" applyFont="1" applyFill="1" applyBorder="1" applyAlignment="1" applyProtection="1">
      <alignment horizontal="center" vertical="center"/>
    </xf>
    <xf numFmtId="0" fontId="36" fillId="50" borderId="33" xfId="2" applyNumberFormat="1" applyFont="1" applyFill="1" applyBorder="1" applyAlignment="1" applyProtection="1">
      <alignment horizontal="left" vertical="center" wrapText="1"/>
    </xf>
    <xf numFmtId="0" fontId="36" fillId="50" borderId="33" xfId="2" applyNumberFormat="1" applyFont="1" applyFill="1" applyBorder="1" applyAlignment="1" applyProtection="1">
      <alignment horizontal="right" vertical="center" wrapText="1"/>
    </xf>
    <xf numFmtId="3" fontId="36" fillId="50" borderId="33" xfId="2" applyNumberFormat="1" applyFont="1" applyFill="1" applyBorder="1" applyAlignment="1" applyProtection="1">
      <alignment horizontal="right" vertical="center" wrapText="1"/>
    </xf>
    <xf numFmtId="0" fontId="36" fillId="50" borderId="7" xfId="2" applyNumberFormat="1" applyFont="1" applyFill="1" applyBorder="1" applyAlignment="1" applyProtection="1">
      <alignment horizontal="right" vertical="center" wrapText="1"/>
    </xf>
    <xf numFmtId="164" fontId="9" fillId="57" borderId="33" xfId="3" applyFont="1" applyFill="1" applyBorder="1" applyAlignment="1" applyProtection="1">
      <alignment horizontal="right" vertical="center"/>
    </xf>
    <xf numFmtId="164" fontId="9" fillId="57" borderId="7" xfId="3" applyFont="1" applyFill="1" applyBorder="1" applyAlignment="1" applyProtection="1">
      <alignment horizontal="right" vertical="center" wrapText="1"/>
    </xf>
    <xf numFmtId="164" fontId="6" fillId="57" borderId="18" xfId="3" applyFont="1" applyFill="1" applyBorder="1" applyAlignment="1" applyProtection="1">
      <alignment horizontal="center" vertical="center"/>
    </xf>
    <xf numFmtId="164" fontId="6" fillId="57" borderId="19" xfId="3" applyFont="1" applyFill="1" applyBorder="1" applyAlignment="1" applyProtection="1">
      <alignment horizontal="center" vertical="center"/>
    </xf>
    <xf numFmtId="164" fontId="6" fillId="57" borderId="20" xfId="3" applyFont="1" applyFill="1" applyBorder="1" applyAlignment="1" applyProtection="1">
      <alignment horizontal="center" vertical="center"/>
    </xf>
    <xf numFmtId="164" fontId="6" fillId="57" borderId="48" xfId="3" applyFont="1" applyFill="1" applyBorder="1" applyAlignment="1" applyProtection="1">
      <alignment horizontal="center" vertical="center"/>
    </xf>
    <xf numFmtId="164" fontId="0" fillId="57" borderId="2" xfId="3" applyFont="1" applyFill="1" applyBorder="1"/>
    <xf numFmtId="164" fontId="9" fillId="50" borderId="32" xfId="3" applyFont="1" applyFill="1" applyBorder="1" applyAlignment="1" applyProtection="1">
      <alignment horizontal="center" vertical="center"/>
    </xf>
    <xf numFmtId="164" fontId="7" fillId="50" borderId="33" xfId="3" applyFont="1" applyFill="1" applyBorder="1" applyAlignment="1" applyProtection="1">
      <alignment horizontal="left" vertical="center" wrapText="1"/>
    </xf>
    <xf numFmtId="164" fontId="9" fillId="57" borderId="33" xfId="3" applyFont="1" applyFill="1" applyBorder="1" applyAlignment="1" applyProtection="1">
      <alignment horizontal="left" vertical="center"/>
    </xf>
    <xf numFmtId="164" fontId="36" fillId="57" borderId="32" xfId="3" applyFont="1" applyFill="1" applyBorder="1" applyAlignment="1" applyProtection="1">
      <alignment horizontal="center" vertical="center"/>
    </xf>
    <xf numFmtId="164" fontId="8" fillId="57" borderId="33" xfId="3" applyFont="1" applyFill="1" applyBorder="1" applyAlignment="1" applyProtection="1">
      <alignment horizontal="left" vertical="center" wrapText="1"/>
    </xf>
    <xf numFmtId="164" fontId="36" fillId="57" borderId="33" xfId="3" applyFont="1" applyFill="1" applyBorder="1" applyAlignment="1" applyProtection="1">
      <alignment horizontal="right" vertical="center"/>
    </xf>
    <xf numFmtId="164" fontId="36" fillId="57" borderId="7" xfId="3" applyFont="1" applyFill="1" applyBorder="1" applyAlignment="1" applyProtection="1">
      <alignment horizontal="right" vertical="center" wrapText="1"/>
    </xf>
    <xf numFmtId="164" fontId="12" fillId="57" borderId="2" xfId="3" applyFont="1" applyFill="1" applyBorder="1"/>
    <xf numFmtId="164" fontId="36" fillId="57" borderId="124" xfId="3" applyFont="1" applyFill="1" applyBorder="1" applyAlignment="1" applyProtection="1">
      <alignment horizontal="left" vertical="center"/>
    </xf>
    <xf numFmtId="164" fontId="36" fillId="57" borderId="124" xfId="3" applyFont="1" applyFill="1" applyBorder="1" applyAlignment="1" applyProtection="1">
      <alignment horizontal="right" vertical="center"/>
    </xf>
    <xf numFmtId="0" fontId="14" fillId="57" borderId="89" xfId="2" quotePrefix="1" applyNumberFormat="1" applyFont="1" applyFill="1" applyBorder="1" applyAlignment="1" applyProtection="1">
      <alignment horizontal="center" vertical="center"/>
    </xf>
    <xf numFmtId="0" fontId="14" fillId="57" borderId="79" xfId="2" applyNumberFormat="1" applyFont="1" applyFill="1" applyBorder="1" applyAlignment="1" applyProtection="1">
      <alignment vertical="center" wrapText="1"/>
    </xf>
    <xf numFmtId="0" fontId="47" fillId="57" borderId="89" xfId="2" applyNumberFormat="1" applyFont="1" applyFill="1" applyBorder="1" applyAlignment="1" applyProtection="1">
      <alignment horizontal="left" vertical="center" wrapText="1"/>
    </xf>
    <xf numFmtId="0" fontId="0" fillId="57" borderId="2" xfId="2" applyNumberFormat="1" applyFont="1" applyFill="1" applyBorder="1" applyAlignment="1" applyProtection="1">
      <alignment horizontal="center" vertical="center" wrapText="1"/>
      <protection locked="0"/>
    </xf>
    <xf numFmtId="0" fontId="0" fillId="57" borderId="2" xfId="2" applyFont="1" applyAlignment="1">
      <alignment horizontal="center" vertical="center"/>
    </xf>
    <xf numFmtId="3" fontId="14" fillId="57" borderId="33" xfId="2" applyNumberFormat="1" applyFont="1" applyFill="1" applyBorder="1" applyAlignment="1" applyProtection="1">
      <alignment horizontal="center" vertical="center"/>
    </xf>
    <xf numFmtId="0" fontId="10" fillId="57" borderId="2" xfId="2" applyNumberFormat="1" applyFont="1" applyFill="1" applyBorder="1" applyAlignment="1" applyProtection="1">
      <alignment horizontal="left" vertical="center"/>
    </xf>
    <xf numFmtId="3" fontId="14" fillId="57" borderId="124" xfId="2" applyNumberFormat="1" applyFont="1" applyFill="1" applyBorder="1" applyAlignment="1" applyProtection="1">
      <alignment horizontal="center" vertical="center"/>
    </xf>
    <xf numFmtId="0" fontId="41" fillId="57" borderId="124" xfId="2" applyNumberFormat="1" applyFont="1" applyFill="1" applyBorder="1" applyAlignment="1" applyProtection="1">
      <alignment horizontal="center" vertical="center" wrapText="1"/>
    </xf>
    <xf numFmtId="164" fontId="0" fillId="57" borderId="2" xfId="3" applyFont="1" applyFill="1" applyBorder="1" applyAlignment="1" applyProtection="1">
      <alignment vertical="center" wrapText="1"/>
      <protection locked="0"/>
    </xf>
    <xf numFmtId="164" fontId="0" fillId="57" borderId="2" xfId="3" applyFont="1" applyFill="1" applyBorder="1" applyAlignment="1" applyProtection="1">
      <alignment horizontal="center" vertical="center" wrapText="1"/>
      <protection locked="0"/>
    </xf>
    <xf numFmtId="164" fontId="15" fillId="59" borderId="122" xfId="3" applyFont="1" applyFill="1" applyBorder="1" applyAlignment="1" applyProtection="1">
      <alignment horizontal="center" vertical="center" wrapText="1"/>
    </xf>
    <xf numFmtId="164" fontId="16" fillId="59" borderId="81" xfId="3" applyFont="1" applyFill="1" applyBorder="1" applyAlignment="1" applyProtection="1">
      <alignment horizontal="center" vertical="center" wrapText="1"/>
    </xf>
    <xf numFmtId="164" fontId="16" fillId="59" borderId="117" xfId="3" applyFont="1" applyFill="1" applyBorder="1" applyAlignment="1" applyProtection="1">
      <alignment horizontal="center" vertical="center" wrapText="1"/>
    </xf>
    <xf numFmtId="164" fontId="16" fillId="59" borderId="126" xfId="3" applyFont="1" applyFill="1" applyBorder="1" applyAlignment="1" applyProtection="1">
      <alignment horizontal="center" vertical="center" wrapText="1"/>
    </xf>
    <xf numFmtId="164" fontId="14" fillId="57" borderId="33" xfId="3" applyFont="1" applyFill="1" applyBorder="1" applyAlignment="1" applyProtection="1">
      <alignment horizontal="right" vertical="center"/>
    </xf>
    <xf numFmtId="164" fontId="14" fillId="57" borderId="89" xfId="3" applyFont="1" applyFill="1" applyBorder="1" applyAlignment="1" applyProtection="1">
      <alignment horizontal="center" vertical="center"/>
    </xf>
    <xf numFmtId="164" fontId="14" fillId="57" borderId="7" xfId="3" applyFont="1" applyFill="1" applyBorder="1" applyAlignment="1" applyProtection="1">
      <alignment horizontal="right" vertical="center"/>
    </xf>
    <xf numFmtId="164" fontId="41" fillId="57" borderId="33" xfId="3" applyFont="1" applyFill="1" applyBorder="1" applyAlignment="1" applyProtection="1">
      <alignment horizontal="center" vertical="center"/>
    </xf>
    <xf numFmtId="164" fontId="41" fillId="57" borderId="33" xfId="3" applyFont="1" applyFill="1" applyBorder="1" applyAlignment="1" applyProtection="1">
      <alignment horizontal="right" vertical="center"/>
    </xf>
    <xf numFmtId="164" fontId="41" fillId="57" borderId="89" xfId="3" applyFont="1" applyFill="1" applyBorder="1" applyAlignment="1" applyProtection="1">
      <alignment horizontal="center" vertical="center"/>
    </xf>
    <xf numFmtId="164" fontId="41" fillId="57" borderId="7" xfId="3" applyFont="1" applyFill="1" applyBorder="1" applyAlignment="1" applyProtection="1">
      <alignment horizontal="right" vertical="center"/>
    </xf>
    <xf numFmtId="164" fontId="10" fillId="57" borderId="88" xfId="3" applyFont="1" applyFill="1" applyBorder="1" applyAlignment="1" applyProtection="1">
      <alignment horizontal="left" vertical="center"/>
    </xf>
    <xf numFmtId="164" fontId="0" fillId="57" borderId="2" xfId="3" applyFont="1" applyFill="1" applyBorder="1" applyAlignment="1">
      <alignment vertical="center"/>
    </xf>
    <xf numFmtId="164" fontId="0" fillId="57" borderId="2" xfId="3" applyFont="1" applyFill="1" applyBorder="1" applyAlignment="1">
      <alignment horizontal="center" vertical="center"/>
    </xf>
    <xf numFmtId="0" fontId="14" fillId="57" borderId="56" xfId="2" quotePrefix="1" applyNumberFormat="1" applyFont="1" applyFill="1" applyBorder="1" applyAlignment="1" applyProtection="1">
      <alignment horizontal="center" vertical="center"/>
    </xf>
    <xf numFmtId="3" fontId="14" fillId="50" borderId="56" xfId="2" applyNumberFormat="1" applyFont="1" applyFill="1" applyBorder="1" applyAlignment="1" applyProtection="1">
      <alignment horizontal="center" vertical="center"/>
    </xf>
    <xf numFmtId="3" fontId="14" fillId="50" borderId="55" xfId="2" applyNumberFormat="1" applyFont="1" applyFill="1" applyBorder="1" applyAlignment="1" applyProtection="1">
      <alignment horizontal="center" vertical="center"/>
    </xf>
    <xf numFmtId="0" fontId="48" fillId="57" borderId="2" xfId="2" applyFont="1"/>
    <xf numFmtId="0" fontId="12" fillId="57" borderId="2" xfId="2" applyNumberFormat="1" applyFont="1" applyFill="1" applyBorder="1" applyAlignment="1" applyProtection="1">
      <alignment vertical="center" wrapText="1"/>
      <protection locked="0"/>
    </xf>
    <xf numFmtId="0" fontId="48" fillId="57" borderId="2" xfId="2" applyFont="1" applyAlignment="1">
      <alignment vertical="center"/>
    </xf>
    <xf numFmtId="0" fontId="49" fillId="58" borderId="56" xfId="2" applyNumberFormat="1" applyFont="1" applyFill="1" applyBorder="1" applyAlignment="1" applyProtection="1">
      <alignment horizontal="left" vertical="center" wrapText="1"/>
    </xf>
    <xf numFmtId="0" fontId="0" fillId="57" borderId="2" xfId="2" applyFont="1" applyBorder="1"/>
    <xf numFmtId="3" fontId="14" fillId="50" borderId="128" xfId="2" applyNumberFormat="1" applyFont="1" applyFill="1" applyBorder="1" applyAlignment="1" applyProtection="1">
      <alignment horizontal="right" vertical="center"/>
    </xf>
    <xf numFmtId="0" fontId="0" fillId="57" borderId="127" xfId="2" applyFont="1" applyBorder="1" applyAlignment="1">
      <alignment vertical="center"/>
    </xf>
    <xf numFmtId="0" fontId="18" fillId="57" borderId="130" xfId="2" applyNumberFormat="1" applyFont="1" applyFill="1" applyBorder="1" applyAlignment="1" applyProtection="1">
      <alignment horizontal="center" vertical="center"/>
    </xf>
    <xf numFmtId="0" fontId="18" fillId="57" borderId="131" xfId="2" applyNumberFormat="1" applyFont="1" applyFill="1" applyBorder="1" applyAlignment="1" applyProtection="1">
      <alignment horizontal="center" vertical="center"/>
    </xf>
    <xf numFmtId="0" fontId="18" fillId="57" borderId="132" xfId="2" applyNumberFormat="1" applyFont="1" applyFill="1" applyBorder="1" applyAlignment="1" applyProtection="1">
      <alignment horizontal="left" vertical="center" wrapText="1"/>
    </xf>
    <xf numFmtId="0" fontId="18" fillId="57" borderId="132" xfId="2" applyNumberFormat="1" applyFont="1" applyFill="1" applyBorder="1" applyAlignment="1" applyProtection="1">
      <alignment horizontal="center" vertical="center"/>
    </xf>
    <xf numFmtId="0" fontId="18" fillId="58" borderId="132" xfId="2" applyNumberFormat="1" applyFont="1" applyFill="1" applyBorder="1" applyAlignment="1" applyProtection="1">
      <alignment horizontal="left" vertical="center" wrapText="1"/>
    </xf>
    <xf numFmtId="3" fontId="18" fillId="58" borderId="132" xfId="2" applyNumberFormat="1" applyFont="1" applyFill="1" applyBorder="1" applyAlignment="1" applyProtection="1">
      <alignment horizontal="right" vertical="center"/>
    </xf>
    <xf numFmtId="3" fontId="18" fillId="58" borderId="133" xfId="2" applyNumberFormat="1" applyFont="1" applyFill="1" applyBorder="1" applyAlignment="1" applyProtection="1">
      <alignment horizontal="right" vertical="center"/>
    </xf>
    <xf numFmtId="0" fontId="21" fillId="57" borderId="9" xfId="2" applyNumberFormat="1" applyFont="1" applyFill="1" applyBorder="1" applyAlignment="1" applyProtection="1">
      <alignment horizontal="center" vertical="center"/>
    </xf>
    <xf numFmtId="14" fontId="21" fillId="57" borderId="9" xfId="2" applyNumberFormat="1" applyFont="1" applyFill="1" applyBorder="1" applyAlignment="1" applyProtection="1">
      <alignment horizontal="center" vertical="center"/>
    </xf>
    <xf numFmtId="0" fontId="25" fillId="59" borderId="66" xfId="2" applyNumberFormat="1" applyFont="1" applyFill="1" applyBorder="1" applyAlignment="1" applyProtection="1">
      <alignment horizontal="center" vertical="center" wrapText="1"/>
    </xf>
    <xf numFmtId="0" fontId="25" fillId="59" borderId="65" xfId="2" applyNumberFormat="1" applyFont="1" applyFill="1" applyBorder="1" applyAlignment="1" applyProtection="1">
      <alignment horizontal="center" vertical="center"/>
    </xf>
    <xf numFmtId="0" fontId="30" fillId="59" borderId="33" xfId="2" applyNumberFormat="1" applyFont="1" applyFill="1" applyBorder="1" applyAlignment="1" applyProtection="1">
      <alignment horizontal="center" vertical="center" wrapText="1"/>
    </xf>
    <xf numFmtId="0" fontId="30" fillId="59" borderId="69" xfId="2" applyNumberFormat="1" applyFont="1" applyFill="1" applyBorder="1" applyAlignment="1" applyProtection="1">
      <alignment horizontal="center" vertical="center" wrapText="1"/>
    </xf>
    <xf numFmtId="0" fontId="30" fillId="59" borderId="67" xfId="2" applyNumberFormat="1" applyFont="1" applyFill="1" applyBorder="1" applyAlignment="1" applyProtection="1">
      <alignment horizontal="center" vertical="center"/>
    </xf>
    <xf numFmtId="165" fontId="15" fillId="59" borderId="38" xfId="2" applyNumberFormat="1" applyFont="1" applyFill="1" applyBorder="1" applyAlignment="1" applyProtection="1">
      <alignment horizontal="center" vertical="center" wrapText="1"/>
    </xf>
    <xf numFmtId="0" fontId="15" fillId="59" borderId="58" xfId="2" applyNumberFormat="1" applyFont="1" applyFill="1" applyBorder="1" applyAlignment="1" applyProtection="1">
      <alignment horizontal="center" vertical="center" wrapText="1"/>
    </xf>
    <xf numFmtId="0" fontId="25" fillId="60" borderId="66" xfId="2" applyNumberFormat="1" applyFont="1" applyFill="1" applyBorder="1" applyAlignment="1" applyProtection="1">
      <alignment horizontal="center" vertical="center" wrapText="1"/>
    </xf>
    <xf numFmtId="164" fontId="7" fillId="50" borderId="61" xfId="3" applyFont="1" applyFill="1" applyBorder="1" applyAlignment="1" applyProtection="1">
      <alignment horizontal="center" vertical="center"/>
    </xf>
    <xf numFmtId="164" fontId="7" fillId="50" borderId="71" xfId="3" applyFont="1" applyFill="1" applyBorder="1" applyAlignment="1" applyProtection="1">
      <alignment horizontal="center" vertical="center" wrapText="1"/>
    </xf>
    <xf numFmtId="164" fontId="7" fillId="50" borderId="61" xfId="3" applyFont="1" applyFill="1" applyBorder="1" applyAlignment="1" applyProtection="1">
      <alignment horizontal="center" vertical="center" wrapText="1"/>
    </xf>
    <xf numFmtId="10" fontId="7" fillId="50" borderId="60" xfId="1" applyNumberFormat="1" applyFont="1" applyFill="1" applyBorder="1" applyAlignment="1" applyProtection="1">
      <alignment horizontal="center" vertical="center"/>
    </xf>
    <xf numFmtId="0" fontId="50" fillId="57" borderId="79" xfId="0" applyFont="1" applyFill="1" applyBorder="1" applyAlignment="1">
      <alignment horizontal="left" vertical="center" wrapText="1"/>
    </xf>
    <xf numFmtId="0" fontId="50" fillId="0" borderId="79" xfId="0" applyFont="1" applyFill="1" applyBorder="1" applyAlignment="1">
      <alignment horizontal="left" vertical="center" wrapText="1"/>
    </xf>
    <xf numFmtId="0" fontId="41" fillId="59" borderId="138" xfId="2" applyNumberFormat="1" applyFont="1" applyFill="1" applyBorder="1" applyAlignment="1" applyProtection="1">
      <alignment vertical="center" wrapText="1"/>
    </xf>
    <xf numFmtId="0" fontId="41" fillId="59" borderId="139" xfId="2" applyNumberFormat="1" applyFont="1" applyFill="1" applyBorder="1" applyAlignment="1" applyProtection="1">
      <alignment vertical="center" wrapText="1"/>
    </xf>
    <xf numFmtId="0" fontId="28" fillId="59" borderId="140" xfId="2" applyNumberFormat="1" applyFont="1" applyFill="1" applyBorder="1" applyAlignment="1" applyProtection="1">
      <alignment horizontal="center" vertical="center" wrapText="1"/>
    </xf>
    <xf numFmtId="0" fontId="41" fillId="59" borderId="79" xfId="2" applyNumberFormat="1" applyFont="1" applyFill="1" applyBorder="1" applyAlignment="1" applyProtection="1">
      <alignment vertical="center" wrapText="1"/>
    </xf>
    <xf numFmtId="0" fontId="43" fillId="50" borderId="72" xfId="2" applyNumberFormat="1" applyFont="1" applyFill="1" applyBorder="1" applyAlignment="1" applyProtection="1">
      <alignment horizontal="left" vertical="center" wrapText="1"/>
    </xf>
    <xf numFmtId="3" fontId="23" fillId="57" borderId="61" xfId="2" applyNumberFormat="1" applyFont="1" applyFill="1" applyBorder="1" applyAlignment="1" applyProtection="1">
      <alignment horizontal="center" vertical="center"/>
    </xf>
    <xf numFmtId="164" fontId="23" fillId="57" borderId="61" xfId="3" applyFont="1" applyFill="1" applyBorder="1" applyAlignment="1" applyProtection="1">
      <alignment horizontal="center" vertical="center"/>
    </xf>
    <xf numFmtId="164" fontId="23" fillId="57" borderId="61" xfId="3" applyFont="1" applyFill="1" applyBorder="1" applyAlignment="1" applyProtection="1">
      <alignment horizontal="left" vertical="center"/>
    </xf>
    <xf numFmtId="164" fontId="23" fillId="57" borderId="61" xfId="3" applyFont="1" applyFill="1" applyBorder="1" applyAlignment="1" applyProtection="1">
      <alignment horizontal="right" vertical="center" wrapText="1"/>
    </xf>
    <xf numFmtId="164" fontId="23" fillId="57" borderId="61" xfId="3" applyFont="1" applyFill="1" applyBorder="1" applyAlignment="1" applyProtection="1">
      <alignment horizontal="right" vertical="center"/>
    </xf>
    <xf numFmtId="3" fontId="42" fillId="61" borderId="33" xfId="2" applyNumberFormat="1" applyFont="1" applyFill="1" applyBorder="1" applyAlignment="1" applyProtection="1">
      <alignment horizontal="right" vertical="center"/>
    </xf>
    <xf numFmtId="3" fontId="14" fillId="61" borderId="33" xfId="2" applyNumberFormat="1" applyFont="1" applyFill="1" applyBorder="1" applyAlignment="1" applyProtection="1">
      <alignment horizontal="right" vertical="center"/>
    </xf>
    <xf numFmtId="0" fontId="38" fillId="0" borderId="2" xfId="2" applyNumberFormat="1" applyFont="1" applyFill="1" applyBorder="1" applyAlignment="1" applyProtection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4" fontId="12" fillId="0" borderId="0" xfId="0" applyNumberFormat="1" applyFont="1"/>
    <xf numFmtId="3" fontId="51" fillId="50" borderId="56" xfId="2" applyNumberFormat="1" applyFont="1" applyFill="1" applyBorder="1" applyAlignment="1" applyProtection="1">
      <alignment horizontal="right" vertical="center"/>
    </xf>
    <xf numFmtId="43" fontId="0" fillId="57" borderId="2" xfId="2" applyNumberFormat="1" applyFont="1" applyAlignment="1">
      <alignment vertical="center"/>
    </xf>
    <xf numFmtId="164" fontId="9" fillId="57" borderId="145" xfId="3" applyFont="1" applyFill="1" applyBorder="1" applyAlignment="1" applyProtection="1">
      <alignment horizontal="right" vertical="center"/>
    </xf>
    <xf numFmtId="4" fontId="52" fillId="44" borderId="33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0" fontId="6" fillId="56" borderId="9" xfId="0" applyNumberFormat="1" applyFont="1" applyFill="1" applyBorder="1" applyAlignment="1" applyProtection="1">
      <alignment horizontal="center" vertical="center"/>
    </xf>
    <xf numFmtId="0" fontId="10" fillId="57" borderId="9" xfId="0" applyNumberFormat="1" applyFont="1" applyFill="1" applyBorder="1" applyAlignment="1" applyProtection="1">
      <alignment horizontal="left" vertical="center"/>
    </xf>
    <xf numFmtId="0" fontId="7" fillId="59" borderId="32" xfId="0" applyNumberFormat="1" applyFont="1" applyFill="1" applyBorder="1" applyAlignment="1" applyProtection="1">
      <alignment horizontal="center" vertical="center"/>
    </xf>
    <xf numFmtId="0" fontId="7" fillId="42" borderId="32" xfId="0" applyNumberFormat="1" applyFont="1" applyFill="1" applyBorder="1" applyAlignment="1" applyProtection="1">
      <alignment horizontal="center" vertical="center"/>
    </xf>
    <xf numFmtId="0" fontId="35" fillId="51" borderId="34" xfId="0" applyNumberFormat="1" applyFont="1" applyFill="1" applyBorder="1" applyAlignment="1" applyProtection="1">
      <alignment horizontal="center" vertical="center"/>
    </xf>
    <xf numFmtId="0" fontId="7" fillId="59" borderId="25" xfId="0" applyNumberFormat="1" applyFont="1" applyFill="1" applyBorder="1" applyAlignment="1" applyProtection="1">
      <alignment horizontal="center" vertical="center"/>
    </xf>
    <xf numFmtId="0" fontId="7" fillId="31" borderId="25" xfId="0" applyNumberFormat="1" applyFont="1" applyFill="1" applyBorder="1" applyAlignment="1" applyProtection="1">
      <alignment horizontal="center" vertical="center"/>
    </xf>
    <xf numFmtId="0" fontId="6" fillId="60" borderId="27" xfId="0" applyNumberFormat="1" applyFont="1" applyFill="1" applyBorder="1" applyAlignment="1" applyProtection="1">
      <alignment horizontal="center" vertical="center"/>
    </xf>
    <xf numFmtId="0" fontId="37" fillId="41" borderId="22" xfId="0" applyNumberFormat="1" applyFont="1" applyFill="1" applyBorder="1" applyAlignment="1" applyProtection="1">
      <alignment horizontal="center" vertical="center"/>
    </xf>
    <xf numFmtId="0" fontId="6" fillId="60" borderId="17" xfId="0" applyNumberFormat="1" applyFont="1" applyFill="1" applyBorder="1" applyAlignment="1" applyProtection="1">
      <alignment horizontal="center" vertical="center"/>
    </xf>
    <xf numFmtId="0" fontId="6" fillId="28" borderId="22" xfId="0" applyNumberFormat="1" applyFont="1" applyFill="1" applyBorder="1" applyAlignment="1" applyProtection="1">
      <alignment horizontal="center" vertical="center"/>
    </xf>
    <xf numFmtId="0" fontId="2" fillId="11" borderId="6" xfId="0" applyNumberFormat="1" applyFont="1" applyFill="1" applyBorder="1" applyAlignment="1" applyProtection="1">
      <alignment horizontal="center" vertical="center"/>
    </xf>
    <xf numFmtId="0" fontId="3" fillId="12" borderId="7" xfId="0" applyNumberFormat="1" applyFont="1" applyFill="1" applyBorder="1" applyAlignment="1" applyProtection="1">
      <alignment horizontal="center" vertical="center"/>
    </xf>
    <xf numFmtId="0" fontId="5" fillId="13" borderId="8" xfId="0" applyNumberFormat="1" applyFont="1" applyFill="1" applyBorder="1" applyAlignment="1" applyProtection="1">
      <alignment horizontal="center" vertical="center"/>
    </xf>
    <xf numFmtId="0" fontId="5" fillId="14" borderId="8" xfId="0" applyNumberFormat="1" applyFont="1" applyFill="1" applyBorder="1" applyAlignment="1" applyProtection="1">
      <alignment horizontal="center" vertical="center" wrapText="1"/>
    </xf>
    <xf numFmtId="0" fontId="5" fillId="15" borderId="9" xfId="0" applyNumberFormat="1" applyFont="1" applyFill="1" applyBorder="1" applyAlignment="1" applyProtection="1">
      <alignment horizontal="center" vertical="center" wrapText="1"/>
    </xf>
    <xf numFmtId="0" fontId="5" fillId="16" borderId="7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left" vertical="center"/>
    </xf>
    <xf numFmtId="0" fontId="4" fillId="6" borderId="1" xfId="0" applyNumberFormat="1" applyFont="1" applyFill="1" applyBorder="1" applyAlignment="1" applyProtection="1">
      <alignment horizontal="right" vertical="center"/>
    </xf>
    <xf numFmtId="0" fontId="3" fillId="7" borderId="3" xfId="0" applyNumberFormat="1" applyFont="1" applyFill="1" applyBorder="1" applyAlignment="1" applyProtection="1">
      <alignment horizontal="center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3" fillId="9" borderId="4" xfId="0" applyNumberFormat="1" applyFont="1" applyFill="1" applyBorder="1" applyAlignment="1" applyProtection="1">
      <alignment horizontal="center" vertical="center"/>
    </xf>
    <xf numFmtId="0" fontId="3" fillId="10" borderId="5" xfId="0" applyNumberFormat="1" applyFont="1" applyFill="1" applyBorder="1" applyAlignment="1" applyProtection="1">
      <alignment horizontal="left" vertical="center"/>
    </xf>
    <xf numFmtId="0" fontId="39" fillId="57" borderId="2" xfId="2" applyNumberFormat="1" applyFont="1" applyFill="1" applyBorder="1" applyAlignment="1" applyProtection="1">
      <alignment horizontal="center" vertical="center"/>
    </xf>
    <xf numFmtId="0" fontId="15" fillId="59" borderId="80" xfId="2" applyNumberFormat="1" applyFont="1" applyFill="1" applyBorder="1" applyAlignment="1" applyProtection="1">
      <alignment horizontal="center" vertical="center" wrapText="1"/>
    </xf>
    <xf numFmtId="0" fontId="15" fillId="59" borderId="39" xfId="2" applyNumberFormat="1" applyFont="1" applyFill="1" applyBorder="1" applyAlignment="1" applyProtection="1">
      <alignment horizontal="center" vertical="center" wrapText="1"/>
    </xf>
    <xf numFmtId="0" fontId="15" fillId="59" borderId="81" xfId="2" applyNumberFormat="1" applyFont="1" applyFill="1" applyBorder="1" applyAlignment="1" applyProtection="1">
      <alignment horizontal="center" vertical="center" wrapText="1"/>
    </xf>
    <xf numFmtId="0" fontId="15" fillId="59" borderId="38" xfId="2" applyNumberFormat="1" applyFont="1" applyFill="1" applyBorder="1" applyAlignment="1" applyProtection="1">
      <alignment horizontal="center" vertical="center" wrapText="1"/>
    </xf>
    <xf numFmtId="0" fontId="15" fillId="59" borderId="81" xfId="2" applyNumberFormat="1" applyFont="1" applyFill="1" applyBorder="1" applyAlignment="1" applyProtection="1">
      <alignment horizontal="center" vertical="center"/>
    </xf>
    <xf numFmtId="0" fontId="15" fillId="59" borderId="38" xfId="2" applyNumberFormat="1" applyFont="1" applyFill="1" applyBorder="1" applyAlignment="1" applyProtection="1">
      <alignment horizontal="center" vertical="center"/>
    </xf>
    <xf numFmtId="0" fontId="15" fillId="59" borderId="40" xfId="2" applyNumberFormat="1" applyFont="1" applyFill="1" applyBorder="1" applyAlignment="1" applyProtection="1">
      <alignment horizontal="center" vertical="center"/>
    </xf>
    <xf numFmtId="0" fontId="38" fillId="60" borderId="82" xfId="2" applyNumberFormat="1" applyFont="1" applyFill="1" applyBorder="1" applyAlignment="1" applyProtection="1">
      <alignment horizontal="center" vertical="center"/>
    </xf>
    <xf numFmtId="0" fontId="38" fillId="60" borderId="83" xfId="2" applyNumberFormat="1" applyFont="1" applyFill="1" applyBorder="1" applyAlignment="1" applyProtection="1">
      <alignment horizontal="center" vertical="center"/>
    </xf>
    <xf numFmtId="0" fontId="38" fillId="60" borderId="84" xfId="2" applyNumberFormat="1" applyFont="1" applyFill="1" applyBorder="1" applyAlignment="1" applyProtection="1">
      <alignment horizontal="center" vertical="center"/>
    </xf>
    <xf numFmtId="0" fontId="1" fillId="57" borderId="2" xfId="2" applyNumberFormat="1" applyFont="1" applyFill="1" applyBorder="1" applyAlignment="1" applyProtection="1">
      <alignment horizontal="left" vertical="center"/>
    </xf>
    <xf numFmtId="0" fontId="13" fillId="57" borderId="85" xfId="2" applyNumberFormat="1" applyFont="1" applyFill="1" applyBorder="1" applyAlignment="1" applyProtection="1">
      <alignment horizontal="center" vertical="center" wrapText="1"/>
    </xf>
    <xf numFmtId="0" fontId="13" fillId="57" borderId="86" xfId="2" applyNumberFormat="1" applyFont="1" applyFill="1" applyBorder="1" applyAlignment="1" applyProtection="1">
      <alignment horizontal="center" vertical="center" wrapText="1"/>
    </xf>
    <xf numFmtId="0" fontId="13" fillId="57" borderId="81" xfId="2" applyNumberFormat="1" applyFont="1" applyFill="1" applyBorder="1" applyAlignment="1" applyProtection="1">
      <alignment horizontal="center" vertical="center" wrapText="1"/>
    </xf>
    <xf numFmtId="0" fontId="10" fillId="57" borderId="87" xfId="2" applyNumberFormat="1" applyFont="1" applyFill="1" applyBorder="1" applyAlignment="1" applyProtection="1">
      <alignment horizontal="center" vertical="center"/>
    </xf>
    <xf numFmtId="0" fontId="10" fillId="57" borderId="88" xfId="2" applyNumberFormat="1" applyFont="1" applyFill="1" applyBorder="1" applyAlignment="1" applyProtection="1">
      <alignment horizontal="center" vertical="center"/>
    </xf>
    <xf numFmtId="0" fontId="10" fillId="57" borderId="9" xfId="2" applyNumberFormat="1" applyFont="1" applyFill="1" applyBorder="1" applyAlignment="1" applyProtection="1">
      <alignment horizontal="left" vertical="center"/>
    </xf>
    <xf numFmtId="14" fontId="10" fillId="57" borderId="87" xfId="2" applyNumberFormat="1" applyFont="1" applyFill="1" applyBorder="1" applyAlignment="1" applyProtection="1">
      <alignment horizontal="center" vertical="center"/>
    </xf>
    <xf numFmtId="0" fontId="38" fillId="57" borderId="2" xfId="2" applyNumberFormat="1" applyFont="1" applyFill="1" applyBorder="1" applyAlignment="1" applyProtection="1">
      <alignment horizontal="left" vertical="center"/>
    </xf>
    <xf numFmtId="0" fontId="13" fillId="57" borderId="9" xfId="2" applyNumberFormat="1" applyFont="1" applyFill="1" applyBorder="1" applyAlignment="1" applyProtection="1">
      <alignment horizontal="center" vertical="center"/>
    </xf>
    <xf numFmtId="0" fontId="10" fillId="57" borderId="9" xfId="2" applyNumberFormat="1" applyFont="1" applyFill="1" applyBorder="1" applyAlignment="1" applyProtection="1">
      <alignment horizontal="center" vertical="center"/>
    </xf>
    <xf numFmtId="0" fontId="10" fillId="57" borderId="45" xfId="2" applyNumberFormat="1" applyFont="1" applyFill="1" applyBorder="1" applyAlignment="1" applyProtection="1">
      <alignment horizontal="center" vertical="center"/>
    </xf>
    <xf numFmtId="0" fontId="3" fillId="55" borderId="94" xfId="2" applyNumberFormat="1" applyFont="1" applyFill="1" applyBorder="1" applyAlignment="1" applyProtection="1">
      <alignment horizontal="center" vertical="center"/>
    </xf>
    <xf numFmtId="0" fontId="0" fillId="0" borderId="94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97" xfId="0" applyBorder="1" applyAlignment="1">
      <alignment vertical="center"/>
    </xf>
    <xf numFmtId="0" fontId="3" fillId="55" borderId="94" xfId="2" applyNumberFormat="1" applyFont="1" applyFill="1" applyBorder="1" applyAlignment="1" applyProtection="1">
      <alignment horizontal="left" vertical="center"/>
    </xf>
    <xf numFmtId="0" fontId="3" fillId="55" borderId="94" xfId="2" applyNumberFormat="1" applyFont="1" applyFill="1" applyBorder="1" applyAlignment="1" applyProtection="1">
      <alignment horizontal="center" vertical="center" wrapText="1"/>
    </xf>
    <xf numFmtId="0" fontId="0" fillId="0" borderId="94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3" fillId="55" borderId="92" xfId="2" applyNumberFormat="1" applyFont="1" applyFill="1" applyBorder="1" applyAlignment="1" applyProtection="1">
      <alignment horizontal="left" vertical="center"/>
    </xf>
    <xf numFmtId="0" fontId="0" fillId="0" borderId="93" xfId="0" applyBorder="1" applyAlignment="1">
      <alignment vertical="center"/>
    </xf>
    <xf numFmtId="0" fontId="5" fillId="55" borderId="98" xfId="2" applyNumberFormat="1" applyFont="1" applyFill="1" applyBorder="1" applyAlignment="1" applyProtection="1">
      <alignment horizontal="center" vertical="center"/>
    </xf>
    <xf numFmtId="0" fontId="5" fillId="55" borderId="99" xfId="2" applyNumberFormat="1" applyFont="1" applyFill="1" applyBorder="1" applyAlignment="1" applyProtection="1">
      <alignment horizontal="center" vertical="center"/>
    </xf>
    <xf numFmtId="0" fontId="10" fillId="57" borderId="79" xfId="2" applyNumberFormat="1" applyFont="1" applyFill="1" applyBorder="1" applyAlignment="1" applyProtection="1">
      <alignment horizontal="center" vertical="center"/>
    </xf>
    <xf numFmtId="0" fontId="13" fillId="57" borderId="103" xfId="2" applyNumberFormat="1" applyFont="1" applyFill="1" applyBorder="1" applyAlignment="1" applyProtection="1">
      <alignment horizontal="center" vertical="center" wrapText="1"/>
    </xf>
    <xf numFmtId="0" fontId="13" fillId="57" borderId="104" xfId="2" applyNumberFormat="1" applyFont="1" applyFill="1" applyBorder="1" applyAlignment="1" applyProtection="1">
      <alignment horizontal="center" vertical="center" wrapText="1"/>
    </xf>
    <xf numFmtId="0" fontId="13" fillId="57" borderId="105" xfId="2" applyNumberFormat="1" applyFont="1" applyFill="1" applyBorder="1" applyAlignment="1" applyProtection="1">
      <alignment horizontal="center" vertical="center" wrapText="1"/>
    </xf>
    <xf numFmtId="0" fontId="6" fillId="60" borderId="17" xfId="2" applyNumberFormat="1" applyFont="1" applyFill="1" applyBorder="1" applyAlignment="1" applyProtection="1">
      <alignment horizontal="center" vertical="center"/>
    </xf>
    <xf numFmtId="0" fontId="6" fillId="60" borderId="27" xfId="2" applyNumberFormat="1" applyFont="1" applyFill="1" applyBorder="1" applyAlignment="1" applyProtection="1">
      <alignment horizontal="center" vertical="center"/>
    </xf>
    <xf numFmtId="0" fontId="1" fillId="57" borderId="47" xfId="2" applyNumberFormat="1" applyFont="1" applyFill="1" applyBorder="1" applyAlignment="1" applyProtection="1">
      <alignment horizontal="left" vertical="center"/>
    </xf>
    <xf numFmtId="0" fontId="13" fillId="57" borderId="88" xfId="2" applyNumberFormat="1" applyFont="1" applyFill="1" applyBorder="1" applyAlignment="1" applyProtection="1">
      <alignment horizontal="center" vertical="center"/>
    </xf>
    <xf numFmtId="0" fontId="2" fillId="55" borderId="6" xfId="2" applyNumberFormat="1" applyFont="1" applyFill="1" applyBorder="1" applyAlignment="1" applyProtection="1">
      <alignment horizontal="center" vertical="center"/>
    </xf>
    <xf numFmtId="0" fontId="3" fillId="55" borderId="7" xfId="2" applyNumberFormat="1" applyFont="1" applyFill="1" applyBorder="1" applyAlignment="1" applyProtection="1">
      <alignment horizontal="center" vertical="center"/>
    </xf>
    <xf numFmtId="0" fontId="5" fillId="55" borderId="8" xfId="2" applyNumberFormat="1" applyFont="1" applyFill="1" applyBorder="1" applyAlignment="1" applyProtection="1">
      <alignment horizontal="center" vertical="center"/>
    </xf>
    <xf numFmtId="0" fontId="5" fillId="55" borderId="9" xfId="2" applyNumberFormat="1" applyFont="1" applyFill="1" applyBorder="1" applyAlignment="1" applyProtection="1">
      <alignment horizontal="center" vertical="center" wrapText="1"/>
    </xf>
    <xf numFmtId="0" fontId="5" fillId="55" borderId="7" xfId="2" applyNumberFormat="1" applyFont="1" applyFill="1" applyBorder="1" applyAlignment="1" applyProtection="1">
      <alignment horizontal="center" vertical="center" wrapText="1"/>
    </xf>
    <xf numFmtId="0" fontId="2" fillId="57" borderId="2" xfId="2" applyNumberFormat="1" applyFont="1" applyFill="1" applyBorder="1" applyAlignment="1" applyProtection="1">
      <alignment horizontal="center" vertical="center"/>
    </xf>
    <xf numFmtId="0" fontId="4" fillId="57" borderId="2" xfId="2" applyNumberFormat="1" applyFont="1" applyFill="1" applyBorder="1" applyAlignment="1" applyProtection="1">
      <alignment horizontal="left" vertical="center"/>
    </xf>
    <xf numFmtId="0" fontId="4" fillId="57" borderId="2" xfId="2" applyNumberFormat="1" applyFont="1" applyFill="1" applyBorder="1" applyAlignment="1" applyProtection="1">
      <alignment horizontal="right" vertical="center"/>
    </xf>
    <xf numFmtId="0" fontId="3" fillId="55" borderId="45" xfId="2" applyNumberFormat="1" applyFont="1" applyFill="1" applyBorder="1" applyAlignment="1" applyProtection="1">
      <alignment horizontal="center" vertical="center"/>
    </xf>
    <xf numFmtId="0" fontId="3" fillId="55" borderId="45" xfId="2" applyNumberFormat="1" applyFont="1" applyFill="1" applyBorder="1" applyAlignment="1" applyProtection="1">
      <alignment horizontal="left" vertical="center"/>
    </xf>
    <xf numFmtId="0" fontId="3" fillId="55" borderId="46" xfId="2" quotePrefix="1" applyNumberFormat="1" applyFont="1" applyFill="1" applyBorder="1" applyAlignment="1" applyProtection="1">
      <alignment horizontal="center" vertical="center"/>
    </xf>
    <xf numFmtId="0" fontId="3" fillId="55" borderId="46" xfId="2" applyNumberFormat="1" applyFont="1" applyFill="1" applyBorder="1" applyAlignment="1" applyProtection="1">
      <alignment horizontal="center" vertical="center"/>
    </xf>
    <xf numFmtId="0" fontId="15" fillId="59" borderId="108" xfId="2" applyNumberFormat="1" applyFont="1" applyFill="1" applyBorder="1" applyAlignment="1" applyProtection="1">
      <alignment horizontal="center" vertical="center" wrapText="1"/>
    </xf>
    <xf numFmtId="0" fontId="15" fillId="59" borderId="109" xfId="2" applyNumberFormat="1" applyFont="1" applyFill="1" applyBorder="1" applyAlignment="1" applyProtection="1">
      <alignment horizontal="center" vertical="center" wrapText="1"/>
    </xf>
    <xf numFmtId="0" fontId="15" fillId="59" borderId="110" xfId="2" applyNumberFormat="1" applyFont="1" applyFill="1" applyBorder="1" applyAlignment="1" applyProtection="1">
      <alignment horizontal="center" vertical="center" wrapText="1"/>
    </xf>
    <xf numFmtId="0" fontId="15" fillId="59" borderId="114" xfId="2" applyNumberFormat="1" applyFont="1" applyFill="1" applyBorder="1" applyAlignment="1" applyProtection="1">
      <alignment horizontal="center" vertical="center" wrapText="1"/>
    </xf>
    <xf numFmtId="0" fontId="15" fillId="59" borderId="86" xfId="2" applyNumberFormat="1" applyFont="1" applyFill="1" applyBorder="1" applyAlignment="1" applyProtection="1">
      <alignment horizontal="center" vertical="center" wrapText="1"/>
    </xf>
    <xf numFmtId="0" fontId="15" fillId="59" borderId="115" xfId="2" applyNumberFormat="1" applyFont="1" applyFill="1" applyBorder="1" applyAlignment="1" applyProtection="1">
      <alignment horizontal="center" vertical="center" wrapText="1"/>
    </xf>
    <xf numFmtId="0" fontId="15" fillId="59" borderId="111" xfId="2" applyNumberFormat="1" applyFont="1" applyFill="1" applyBorder="1" applyAlignment="1" applyProtection="1">
      <alignment horizontal="center" vertical="center" wrapText="1"/>
    </xf>
    <xf numFmtId="0" fontId="15" fillId="59" borderId="112" xfId="2" applyNumberFormat="1" applyFont="1" applyFill="1" applyBorder="1" applyAlignment="1" applyProtection="1">
      <alignment horizontal="center" vertical="center" wrapText="1"/>
    </xf>
    <xf numFmtId="0" fontId="15" fillId="59" borderId="113" xfId="2" applyNumberFormat="1" applyFont="1" applyFill="1" applyBorder="1" applyAlignment="1" applyProtection="1">
      <alignment horizontal="center" vertical="center" wrapText="1"/>
    </xf>
    <xf numFmtId="0" fontId="15" fillId="59" borderId="116" xfId="2" applyNumberFormat="1" applyFont="1" applyFill="1" applyBorder="1" applyAlignment="1" applyProtection="1">
      <alignment horizontal="center" vertical="center" wrapText="1"/>
    </xf>
    <xf numFmtId="0" fontId="15" fillId="59" borderId="101" xfId="2" applyNumberFormat="1" applyFont="1" applyFill="1" applyBorder="1" applyAlignment="1" applyProtection="1">
      <alignment horizontal="center" vertical="center" wrapText="1"/>
    </xf>
    <xf numFmtId="0" fontId="15" fillId="59" borderId="117" xfId="2" applyNumberFormat="1" applyFont="1" applyFill="1" applyBorder="1" applyAlignment="1" applyProtection="1">
      <alignment horizontal="center" vertical="center" wrapText="1"/>
    </xf>
    <xf numFmtId="0" fontId="10" fillId="57" borderId="118" xfId="2" applyNumberFormat="1" applyFont="1" applyFill="1" applyBorder="1" applyAlignment="1" applyProtection="1">
      <alignment horizontal="center" vertical="center"/>
    </xf>
    <xf numFmtId="0" fontId="10" fillId="57" borderId="119" xfId="2" applyNumberFormat="1" applyFont="1" applyFill="1" applyBorder="1" applyAlignment="1" applyProtection="1">
      <alignment horizontal="center" vertical="center"/>
    </xf>
    <xf numFmtId="0" fontId="10" fillId="57" borderId="120" xfId="2" applyNumberFormat="1" applyFont="1" applyFill="1" applyBorder="1" applyAlignment="1" applyProtection="1">
      <alignment horizontal="center" vertical="center"/>
    </xf>
    <xf numFmtId="0" fontId="13" fillId="57" borderId="100" xfId="2" applyNumberFormat="1" applyFont="1" applyFill="1" applyBorder="1" applyAlignment="1" applyProtection="1">
      <alignment horizontal="center" vertical="center" wrapText="1"/>
    </xf>
    <xf numFmtId="0" fontId="13" fillId="57" borderId="101" xfId="2" applyNumberFormat="1" applyFont="1" applyFill="1" applyBorder="1" applyAlignment="1" applyProtection="1">
      <alignment horizontal="center" vertical="center" wrapText="1"/>
    </xf>
    <xf numFmtId="0" fontId="13" fillId="57" borderId="102" xfId="2" applyNumberFormat="1" applyFont="1" applyFill="1" applyBorder="1" applyAlignment="1" applyProtection="1">
      <alignment horizontal="center" vertical="center" wrapText="1"/>
    </xf>
    <xf numFmtId="0" fontId="2" fillId="57" borderId="2" xfId="2" applyNumberFormat="1" applyFont="1" applyFill="1" applyBorder="1" applyAlignment="1" applyProtection="1">
      <alignment horizontal="center" vertical="top"/>
    </xf>
    <xf numFmtId="0" fontId="3" fillId="55" borderId="5" xfId="2" applyNumberFormat="1" applyFont="1" applyFill="1" applyBorder="1" applyAlignment="1" applyProtection="1">
      <alignment horizontal="center" vertical="center" wrapText="1"/>
    </xf>
    <xf numFmtId="164" fontId="6" fillId="57" borderId="17" xfId="3" applyFont="1" applyFill="1" applyBorder="1" applyAlignment="1" applyProtection="1">
      <alignment horizontal="center" vertical="center" wrapText="1"/>
    </xf>
    <xf numFmtId="0" fontId="1" fillId="57" borderId="47" xfId="2" applyNumberFormat="1" applyFont="1" applyFill="1" applyBorder="1" applyAlignment="1" applyProtection="1">
      <alignment horizontal="left" vertical="top"/>
    </xf>
    <xf numFmtId="0" fontId="13" fillId="57" borderId="121" xfId="2" applyNumberFormat="1" applyFont="1" applyFill="1" applyBorder="1" applyAlignment="1" applyProtection="1">
      <alignment horizontal="center" vertical="center" wrapText="1"/>
    </xf>
    <xf numFmtId="0" fontId="13" fillId="57" borderId="122" xfId="2" applyNumberFormat="1" applyFont="1" applyFill="1" applyBorder="1" applyAlignment="1" applyProtection="1">
      <alignment horizontal="center" vertical="center" wrapText="1"/>
    </xf>
    <xf numFmtId="0" fontId="13" fillId="57" borderId="123" xfId="2" applyNumberFormat="1" applyFont="1" applyFill="1" applyBorder="1" applyAlignment="1" applyProtection="1">
      <alignment horizontal="center" vertical="center" wrapText="1"/>
    </xf>
    <xf numFmtId="0" fontId="3" fillId="55" borderId="46" xfId="2" quotePrefix="1" applyNumberFormat="1" applyFont="1" applyFill="1" applyBorder="1" applyAlignment="1" applyProtection="1">
      <alignment horizontal="center" vertical="center" wrapText="1"/>
    </xf>
    <xf numFmtId="0" fontId="3" fillId="55" borderId="46" xfId="2" applyNumberFormat="1" applyFont="1" applyFill="1" applyBorder="1" applyAlignment="1" applyProtection="1">
      <alignment horizontal="center" vertical="center" wrapText="1"/>
    </xf>
    <xf numFmtId="0" fontId="3" fillId="55" borderId="53" xfId="2" applyNumberFormat="1" applyFont="1" applyFill="1" applyBorder="1" applyAlignment="1" applyProtection="1">
      <alignment horizontal="center" vertical="center" wrapText="1"/>
    </xf>
    <xf numFmtId="0" fontId="3" fillId="55" borderId="33" xfId="2" applyNumberFormat="1" applyFont="1" applyFill="1" applyBorder="1" applyAlignment="1" applyProtection="1">
      <alignment horizontal="center" vertical="center" wrapText="1"/>
    </xf>
    <xf numFmtId="0" fontId="5" fillId="55" borderId="52" xfId="2" applyNumberFormat="1" applyFont="1" applyFill="1" applyBorder="1" applyAlignment="1" applyProtection="1">
      <alignment horizontal="center" vertical="center" wrapText="1"/>
    </xf>
    <xf numFmtId="0" fontId="5" fillId="55" borderId="54" xfId="2" applyNumberFormat="1" applyFont="1" applyFill="1" applyBorder="1" applyAlignment="1" applyProtection="1">
      <alignment horizontal="center" vertical="center"/>
    </xf>
    <xf numFmtId="164" fontId="10" fillId="57" borderId="87" xfId="3" applyFont="1" applyFill="1" applyBorder="1" applyAlignment="1" applyProtection="1">
      <alignment horizontal="center" vertical="center"/>
    </xf>
    <xf numFmtId="164" fontId="10" fillId="57" borderId="45" xfId="3" applyFont="1" applyFill="1" applyBorder="1" applyAlignment="1" applyProtection="1">
      <alignment horizontal="center" vertical="center"/>
    </xf>
    <xf numFmtId="164" fontId="10" fillId="57" borderId="88" xfId="3" applyFont="1" applyFill="1" applyBorder="1" applyAlignment="1" applyProtection="1">
      <alignment horizontal="center" vertical="center"/>
    </xf>
    <xf numFmtId="0" fontId="15" fillId="59" borderId="125" xfId="2" applyNumberFormat="1" applyFont="1" applyFill="1" applyBorder="1" applyAlignment="1" applyProtection="1">
      <alignment horizontal="center" vertical="center" wrapText="1"/>
    </xf>
    <xf numFmtId="0" fontId="15" fillId="59" borderId="79" xfId="2" applyNumberFormat="1" applyFont="1" applyFill="1" applyBorder="1" applyAlignment="1" applyProtection="1">
      <alignment horizontal="center" vertical="center" wrapText="1"/>
    </xf>
    <xf numFmtId="0" fontId="15" fillId="59" borderId="114" xfId="2" applyNumberFormat="1" applyFont="1" applyFill="1" applyBorder="1" applyAlignment="1" applyProtection="1">
      <alignment horizontal="center" vertical="center"/>
    </xf>
    <xf numFmtId="0" fontId="15" fillId="59" borderId="86" xfId="2" applyNumberFormat="1" applyFont="1" applyFill="1" applyBorder="1" applyAlignment="1" applyProtection="1">
      <alignment horizontal="center" vertical="center"/>
    </xf>
    <xf numFmtId="0" fontId="15" fillId="59" borderId="115" xfId="2" applyNumberFormat="1" applyFont="1" applyFill="1" applyBorder="1" applyAlignment="1" applyProtection="1">
      <alignment horizontal="center" vertical="center"/>
    </xf>
    <xf numFmtId="0" fontId="13" fillId="57" borderId="79" xfId="2" applyNumberFormat="1" applyFont="1" applyFill="1" applyBorder="1" applyAlignment="1" applyProtection="1">
      <alignment horizontal="center" vertical="center" wrapText="1"/>
    </xf>
    <xf numFmtId="164" fontId="15" fillId="59" borderId="103" xfId="3" applyFont="1" applyFill="1" applyBorder="1" applyAlignment="1" applyProtection="1">
      <alignment horizontal="center" vertical="center" wrapText="1"/>
    </xf>
    <xf numFmtId="164" fontId="15" fillId="59" borderId="105" xfId="3" applyFont="1" applyFill="1" applyBorder="1" applyAlignment="1" applyProtection="1">
      <alignment horizontal="center" vertical="center" wrapText="1"/>
    </xf>
    <xf numFmtId="164" fontId="15" fillId="59" borderId="79" xfId="3" applyFont="1" applyFill="1" applyBorder="1" applyAlignment="1" applyProtection="1">
      <alignment horizontal="center" vertical="center"/>
    </xf>
    <xf numFmtId="14" fontId="10" fillId="57" borderId="9" xfId="2" applyNumberFormat="1" applyFont="1" applyFill="1" applyBorder="1" applyAlignment="1" applyProtection="1">
      <alignment horizontal="center" vertical="center"/>
    </xf>
    <xf numFmtId="0" fontId="1" fillId="57" borderId="129" xfId="2" applyNumberFormat="1" applyFont="1" applyFill="1" applyBorder="1" applyAlignment="1" applyProtection="1">
      <alignment horizontal="left" vertical="center"/>
    </xf>
    <xf numFmtId="0" fontId="13" fillId="57" borderId="9" xfId="2" applyNumberFormat="1" applyFont="1" applyFill="1" applyBorder="1" applyAlignment="1" applyProtection="1">
      <alignment horizontal="center" vertical="center" wrapText="1"/>
    </xf>
    <xf numFmtId="0" fontId="29" fillId="57" borderId="67" xfId="2" applyNumberFormat="1" applyFont="1" applyFill="1" applyBorder="1" applyAlignment="1" applyProtection="1">
      <alignment horizontal="center" vertical="center"/>
    </xf>
    <xf numFmtId="0" fontId="33" fillId="57" borderId="2" xfId="2" applyNumberFormat="1" applyFont="1" applyFill="1" applyBorder="1" applyAlignment="1" applyProtection="1">
      <alignment horizontal="center" vertical="center"/>
    </xf>
    <xf numFmtId="0" fontId="33" fillId="50" borderId="2" xfId="2" applyNumberFormat="1" applyFont="1" applyFill="1" applyBorder="1" applyAlignment="1" applyProtection="1">
      <alignment horizontal="left" vertical="center"/>
    </xf>
    <xf numFmtId="0" fontId="32" fillId="55" borderId="77" xfId="2" applyNumberFormat="1" applyFont="1" applyFill="1" applyBorder="1" applyAlignment="1" applyProtection="1">
      <alignment horizontal="center" vertical="center" wrapText="1"/>
    </xf>
    <xf numFmtId="0" fontId="32" fillId="55" borderId="77" xfId="2" applyNumberFormat="1" applyFont="1" applyFill="1" applyBorder="1" applyAlignment="1" applyProtection="1">
      <alignment horizontal="center" vertical="center"/>
    </xf>
    <xf numFmtId="0" fontId="32" fillId="55" borderId="76" xfId="2" applyNumberFormat="1" applyFont="1" applyFill="1" applyBorder="1" applyAlignment="1" applyProtection="1">
      <alignment horizontal="center" vertical="center"/>
    </xf>
    <xf numFmtId="0" fontId="32" fillId="55" borderId="74" xfId="2" applyNumberFormat="1" applyFont="1" applyFill="1" applyBorder="1" applyAlignment="1" applyProtection="1">
      <alignment horizontal="center" vertical="center" wrapText="1"/>
    </xf>
    <xf numFmtId="0" fontId="32" fillId="55" borderId="74" xfId="2" applyNumberFormat="1" applyFont="1" applyFill="1" applyBorder="1" applyAlignment="1" applyProtection="1">
      <alignment horizontal="center" vertical="center"/>
    </xf>
    <xf numFmtId="0" fontId="32" fillId="55" borderId="73" xfId="2" quotePrefix="1" applyNumberFormat="1" applyFont="1" applyFill="1" applyBorder="1" applyAlignment="1" applyProtection="1">
      <alignment horizontal="center" vertical="center"/>
    </xf>
    <xf numFmtId="0" fontId="32" fillId="55" borderId="73" xfId="2" applyNumberFormat="1" applyFont="1" applyFill="1" applyBorder="1" applyAlignment="1" applyProtection="1">
      <alignment horizontal="center" vertical="center"/>
    </xf>
    <xf numFmtId="0" fontId="14" fillId="60" borderId="135" xfId="2" applyNumberFormat="1" applyFont="1" applyFill="1" applyBorder="1" applyAlignment="1" applyProtection="1">
      <alignment horizontal="center" vertical="center" wrapText="1"/>
    </xf>
    <xf numFmtId="0" fontId="14" fillId="60" borderId="136" xfId="2" applyNumberFormat="1" applyFont="1" applyFill="1" applyBorder="1" applyAlignment="1" applyProtection="1">
      <alignment horizontal="center" vertical="center" wrapText="1"/>
    </xf>
    <xf numFmtId="0" fontId="14" fillId="60" borderId="137" xfId="2" applyNumberFormat="1" applyFont="1" applyFill="1" applyBorder="1" applyAlignment="1" applyProtection="1">
      <alignment horizontal="center" vertical="center" wrapText="1"/>
    </xf>
    <xf numFmtId="0" fontId="29" fillId="57" borderId="68" xfId="2" applyNumberFormat="1" applyFont="1" applyFill="1" applyBorder="1" applyAlignment="1" applyProtection="1">
      <alignment horizontal="center" vertical="center"/>
    </xf>
    <xf numFmtId="0" fontId="29" fillId="57" borderId="141" xfId="2" applyNumberFormat="1" applyFont="1" applyFill="1" applyBorder="1" applyAlignment="1" applyProtection="1">
      <alignment horizontal="center" vertical="center"/>
    </xf>
    <xf numFmtId="0" fontId="21" fillId="57" borderId="64" xfId="2" applyNumberFormat="1" applyFont="1" applyFill="1" applyBorder="1" applyAlignment="1" applyProtection="1">
      <alignment horizontal="left" vertical="center"/>
    </xf>
    <xf numFmtId="0" fontId="27" fillId="57" borderId="68" xfId="2" applyNumberFormat="1" applyFont="1" applyFill="1" applyBorder="1" applyAlignment="1" applyProtection="1">
      <alignment horizontal="center" vertical="center"/>
    </xf>
    <xf numFmtId="0" fontId="26" fillId="57" borderId="67" xfId="2" applyNumberFormat="1" applyFont="1" applyFill="1" applyBorder="1" applyAlignment="1" applyProtection="1">
      <alignment horizontal="left" vertical="center"/>
    </xf>
    <xf numFmtId="164" fontId="9" fillId="50" borderId="138" xfId="3" applyFont="1" applyFill="1" applyBorder="1" applyAlignment="1" applyProtection="1">
      <alignment horizontal="center" vertical="center"/>
    </xf>
    <xf numFmtId="164" fontId="9" fillId="50" borderId="142" xfId="3" applyFont="1" applyFill="1" applyBorder="1" applyAlignment="1" applyProtection="1">
      <alignment horizontal="center" vertical="center"/>
    </xf>
    <xf numFmtId="0" fontId="43" fillId="50" borderId="143" xfId="2" applyNumberFormat="1" applyFont="1" applyFill="1" applyBorder="1" applyAlignment="1" applyProtection="1">
      <alignment horizontal="center" vertical="center" wrapText="1"/>
    </xf>
    <xf numFmtId="0" fontId="43" fillId="50" borderId="144" xfId="2" applyNumberFormat="1" applyFont="1" applyFill="1" applyBorder="1" applyAlignment="1" applyProtection="1">
      <alignment horizontal="center" vertical="center" wrapText="1"/>
    </xf>
    <xf numFmtId="0" fontId="21" fillId="59" borderId="64" xfId="2" applyNumberFormat="1" applyFont="1" applyFill="1" applyBorder="1" applyAlignment="1" applyProtection="1">
      <alignment horizontal="left" vertical="center"/>
    </xf>
    <xf numFmtId="0" fontId="21" fillId="57" borderId="9" xfId="2" applyNumberFormat="1" applyFont="1" applyFill="1" applyBorder="1" applyAlignment="1" applyProtection="1">
      <alignment horizontal="left" vertical="center"/>
    </xf>
    <xf numFmtId="0" fontId="1" fillId="57" borderId="59" xfId="2" applyNumberFormat="1" applyFont="1" applyFill="1" applyBorder="1" applyAlignment="1" applyProtection="1">
      <alignment horizontal="left" vertical="center"/>
    </xf>
    <xf numFmtId="0" fontId="22" fillId="57" borderId="85" xfId="2" applyNumberFormat="1" applyFont="1" applyFill="1" applyBorder="1" applyAlignment="1" applyProtection="1">
      <alignment horizontal="center" vertical="center"/>
    </xf>
    <xf numFmtId="0" fontId="22" fillId="57" borderId="86" xfId="2" applyNumberFormat="1" applyFont="1" applyFill="1" applyBorder="1" applyAlignment="1" applyProtection="1">
      <alignment horizontal="center" vertical="center"/>
    </xf>
    <xf numFmtId="0" fontId="22" fillId="57" borderId="81" xfId="2" applyNumberFormat="1" applyFont="1" applyFill="1" applyBorder="1" applyAlignment="1" applyProtection="1">
      <alignment horizontal="center" vertical="center"/>
    </xf>
    <xf numFmtId="0" fontId="22" fillId="57" borderId="100" xfId="2" applyNumberFormat="1" applyFont="1" applyFill="1" applyBorder="1" applyAlignment="1" applyProtection="1">
      <alignment horizontal="center" vertical="center"/>
    </xf>
    <xf numFmtId="0" fontId="22" fillId="57" borderId="134" xfId="2" applyNumberFormat="1" applyFont="1" applyFill="1" applyBorder="1" applyAlignment="1" applyProtection="1">
      <alignment horizontal="center" vertical="center"/>
    </xf>
    <xf numFmtId="0" fontId="22" fillId="57" borderId="121" xfId="2" applyNumberFormat="1" applyFont="1" applyFill="1" applyBorder="1" applyAlignment="1" applyProtection="1">
      <alignment horizontal="center" vertical="center"/>
    </xf>
    <xf numFmtId="0" fontId="22" fillId="57" borderId="101" xfId="2" applyNumberFormat="1" applyFont="1" applyFill="1" applyBorder="1" applyAlignment="1" applyProtection="1">
      <alignment horizontal="center" vertical="center"/>
    </xf>
    <xf numFmtId="0" fontId="22" fillId="57" borderId="2" xfId="2" applyNumberFormat="1" applyFont="1" applyFill="1" applyBorder="1" applyAlignment="1" applyProtection="1">
      <alignment horizontal="center" vertical="center"/>
    </xf>
    <xf numFmtId="0" fontId="22" fillId="57" borderId="122" xfId="2" applyNumberFormat="1" applyFont="1" applyFill="1" applyBorder="1" applyAlignment="1" applyProtection="1">
      <alignment horizontal="center" vertical="center"/>
    </xf>
    <xf numFmtId="0" fontId="22" fillId="57" borderId="102" xfId="2" applyNumberFormat="1" applyFont="1" applyFill="1" applyBorder="1" applyAlignment="1" applyProtection="1">
      <alignment horizontal="center" vertical="center"/>
    </xf>
    <xf numFmtId="0" fontId="22" fillId="57" borderId="95" xfId="2" applyNumberFormat="1" applyFont="1" applyFill="1" applyBorder="1" applyAlignment="1" applyProtection="1">
      <alignment horizontal="center" vertical="center"/>
    </xf>
    <xf numFmtId="0" fontId="22" fillId="57" borderId="123" xfId="2" applyNumberFormat="1" applyFont="1" applyFill="1" applyBorder="1" applyAlignment="1" applyProtection="1">
      <alignment horizontal="center" vertical="center"/>
    </xf>
    <xf numFmtId="4" fontId="0" fillId="57" borderId="2" xfId="2" applyNumberFormat="1" applyFont="1"/>
    <xf numFmtId="164" fontId="9" fillId="57" borderId="124" xfId="3" applyFont="1" applyFill="1" applyBorder="1" applyAlignment="1" applyProtection="1">
      <alignment horizontal="left" vertical="center"/>
    </xf>
    <xf numFmtId="164" fontId="9" fillId="57" borderId="24" xfId="3" applyFont="1" applyFill="1" applyBorder="1" applyAlignment="1" applyProtection="1">
      <alignment horizontal="right" vertical="center"/>
    </xf>
    <xf numFmtId="167" fontId="0" fillId="57" borderId="2" xfId="3" applyNumberFormat="1" applyFont="1" applyFill="1" applyBorder="1"/>
    <xf numFmtId="164" fontId="9" fillId="57" borderId="33" xfId="3" applyNumberFormat="1" applyFont="1" applyFill="1" applyBorder="1" applyAlignment="1" applyProtection="1">
      <alignment horizontal="right" vertical="center"/>
    </xf>
  </cellXfs>
  <cellStyles count="4">
    <cellStyle name="Comma" xfId="3" builtinId="3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40"/>
  <sheetViews>
    <sheetView tabSelected="1" zoomScale="110" zoomScaleNormal="110" workbookViewId="0">
      <pane ySplit="8" topLeftCell="A9" activePane="bottomLeft" state="frozen"/>
      <selection pane="bottomLeft" activeCell="D19" sqref="D19"/>
    </sheetView>
  </sheetViews>
  <sheetFormatPr defaultRowHeight="15"/>
  <cols>
    <col min="1" max="1" width="3.28515625" style="135" customWidth="1"/>
    <col min="2" max="2" width="11.7109375" style="135" customWidth="1"/>
    <col min="3" max="3" width="51.7109375" style="135" customWidth="1"/>
    <col min="4" max="4" width="14.28515625" style="135" bestFit="1" customWidth="1"/>
    <col min="5" max="5" width="11.140625" style="136" customWidth="1"/>
    <col min="6" max="6" width="16.28515625" style="135" customWidth="1"/>
    <col min="7" max="7" width="11.140625" style="135" customWidth="1"/>
    <col min="8" max="8" width="16.28515625" style="135" customWidth="1"/>
    <col min="9" max="9" width="11.140625" style="135" customWidth="1"/>
    <col min="10" max="10" width="15.85546875" style="135" customWidth="1"/>
    <col min="11" max="11" width="15" style="135" bestFit="1" customWidth="1"/>
    <col min="12" max="12" width="11.140625" style="135" customWidth="1"/>
    <col min="13" max="13" width="13.42578125" style="135" bestFit="1" customWidth="1"/>
    <col min="14" max="14" width="11.7109375" style="135" customWidth="1"/>
    <col min="15" max="15" width="9.140625" style="135"/>
    <col min="16" max="16" width="12.7109375" style="135" bestFit="1" customWidth="1"/>
    <col min="17" max="17" width="15" customWidth="1"/>
  </cols>
  <sheetData>
    <row r="1" spans="1:17">
      <c r="A1" s="323" t="s">
        <v>250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2" spans="1:17">
      <c r="A2" s="324" t="s">
        <v>262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7" ht="15.75" thickBot="1">
      <c r="A3" s="325" t="s">
        <v>0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1:17" ht="15.75" thickTop="1">
      <c r="A4" s="326" t="s">
        <v>1</v>
      </c>
      <c r="B4" s="326"/>
      <c r="C4" s="327" t="s">
        <v>247</v>
      </c>
      <c r="D4" s="327"/>
      <c r="E4" s="327"/>
      <c r="F4" s="328" t="s">
        <v>2</v>
      </c>
      <c r="G4" s="328"/>
      <c r="H4" s="328"/>
      <c r="I4" s="328"/>
      <c r="J4" s="329">
        <v>1012004</v>
      </c>
      <c r="K4" s="329"/>
      <c r="L4" s="329"/>
      <c r="M4" s="329"/>
      <c r="N4" s="329"/>
    </row>
    <row r="5" spans="1:17" ht="15.75" thickBot="1">
      <c r="A5" s="317" t="s">
        <v>4</v>
      </c>
      <c r="B5" s="317"/>
      <c r="C5" s="317"/>
      <c r="D5" s="318" t="s">
        <v>5</v>
      </c>
      <c r="E5" s="318"/>
      <c r="F5" s="318"/>
      <c r="G5" s="318"/>
      <c r="H5" s="318"/>
      <c r="I5" s="318"/>
      <c r="J5" s="318"/>
      <c r="K5" s="318"/>
      <c r="L5" s="318"/>
      <c r="M5" s="318"/>
      <c r="N5" s="318"/>
    </row>
    <row r="6" spans="1:17" ht="19.5" thickTop="1" thickBot="1">
      <c r="A6" s="317"/>
      <c r="B6" s="317"/>
      <c r="C6" s="317"/>
      <c r="D6" s="319" t="s">
        <v>255</v>
      </c>
      <c r="E6" s="319"/>
      <c r="F6" s="319" t="s">
        <v>6</v>
      </c>
      <c r="G6" s="319"/>
      <c r="H6" s="319" t="s">
        <v>6</v>
      </c>
      <c r="I6" s="319"/>
      <c r="J6" s="28" t="s">
        <v>6</v>
      </c>
      <c r="K6" s="320" t="s">
        <v>6</v>
      </c>
      <c r="L6" s="320"/>
      <c r="M6" s="321" t="s">
        <v>7</v>
      </c>
      <c r="N6" s="322" t="s">
        <v>8</v>
      </c>
    </row>
    <row r="7" spans="1:17" ht="28.5" thickTop="1" thickBot="1">
      <c r="A7" s="317"/>
      <c r="B7" s="317"/>
      <c r="C7" s="317"/>
      <c r="D7" s="1" t="s">
        <v>9</v>
      </c>
      <c r="E7" s="2" t="s">
        <v>10</v>
      </c>
      <c r="F7" s="3" t="s">
        <v>256</v>
      </c>
      <c r="G7" s="4" t="s">
        <v>10</v>
      </c>
      <c r="H7" s="3" t="s">
        <v>257</v>
      </c>
      <c r="I7" s="4" t="s">
        <v>10</v>
      </c>
      <c r="J7" s="5" t="s">
        <v>11</v>
      </c>
      <c r="K7" s="3" t="s">
        <v>221</v>
      </c>
      <c r="L7" s="4" t="s">
        <v>10</v>
      </c>
      <c r="M7" s="321"/>
      <c r="N7" s="322"/>
    </row>
    <row r="8" spans="1:17" ht="16.5" thickTop="1" thickBot="1">
      <c r="A8" s="317"/>
      <c r="B8" s="317"/>
      <c r="C8" s="317"/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6" t="s">
        <v>20</v>
      </c>
      <c r="L8" s="6" t="s">
        <v>21</v>
      </c>
      <c r="M8" s="6" t="s">
        <v>22</v>
      </c>
      <c r="N8" s="7" t="s">
        <v>23</v>
      </c>
    </row>
    <row r="9" spans="1:17" ht="15.75" thickTop="1">
      <c r="A9" s="315" t="s">
        <v>24</v>
      </c>
      <c r="B9" s="315"/>
      <c r="C9" s="315"/>
      <c r="D9" s="8"/>
      <c r="E9" s="9"/>
      <c r="F9" s="8"/>
      <c r="G9" s="9"/>
      <c r="H9" s="8"/>
      <c r="I9" s="9"/>
      <c r="J9" s="10"/>
      <c r="K9" s="8"/>
      <c r="L9" s="9"/>
      <c r="M9" s="8"/>
      <c r="N9" s="11"/>
    </row>
    <row r="10" spans="1:17" s="129" customFormat="1">
      <c r="A10" s="316" t="s">
        <v>25</v>
      </c>
      <c r="B10" s="316"/>
      <c r="C10" s="137" t="s">
        <v>26</v>
      </c>
      <c r="D10" s="8"/>
      <c r="E10" s="9"/>
      <c r="F10" s="8"/>
      <c r="G10" s="9"/>
      <c r="H10" s="8"/>
      <c r="I10" s="9"/>
      <c r="J10" s="12"/>
      <c r="K10" s="8"/>
      <c r="L10" s="9"/>
      <c r="M10" s="8"/>
      <c r="N10" s="11"/>
      <c r="O10" s="138"/>
      <c r="P10" s="138"/>
      <c r="Q10" s="300"/>
    </row>
    <row r="11" spans="1:17">
      <c r="A11" s="312">
        <v>8220</v>
      </c>
      <c r="B11" s="312"/>
      <c r="C11" s="111" t="s">
        <v>223</v>
      </c>
      <c r="D11" s="13">
        <v>29734170</v>
      </c>
      <c r="E11" s="115">
        <f>D11/D12</f>
        <v>1</v>
      </c>
      <c r="F11" s="13">
        <v>29087200</v>
      </c>
      <c r="G11" s="115">
        <f>F11/F12</f>
        <v>1</v>
      </c>
      <c r="H11" s="13">
        <f>F11</f>
        <v>29087200</v>
      </c>
      <c r="I11" s="115">
        <f>H11/H12</f>
        <v>1</v>
      </c>
      <c r="J11" s="13">
        <f>H11-F11</f>
        <v>0</v>
      </c>
      <c r="K11" s="13">
        <v>9126560</v>
      </c>
      <c r="L11" s="115">
        <f>K11/K12</f>
        <v>1</v>
      </c>
      <c r="M11" s="13">
        <f>H11-K11</f>
        <v>19960640</v>
      </c>
      <c r="N11" s="115">
        <f>M11/M12</f>
        <v>1</v>
      </c>
    </row>
    <row r="12" spans="1:17">
      <c r="A12" s="311"/>
      <c r="B12" s="311"/>
      <c r="C12" s="124" t="s">
        <v>222</v>
      </c>
      <c r="D12" s="125">
        <f t="shared" ref="D12:N12" si="0">SUM(D11:D11)</f>
        <v>29734170</v>
      </c>
      <c r="E12" s="126">
        <f t="shared" si="0"/>
        <v>1</v>
      </c>
      <c r="F12" s="125">
        <f>F11</f>
        <v>29087200</v>
      </c>
      <c r="G12" s="126">
        <f t="shared" si="0"/>
        <v>1</v>
      </c>
      <c r="H12" s="125">
        <f t="shared" si="0"/>
        <v>29087200</v>
      </c>
      <c r="I12" s="126">
        <f t="shared" si="0"/>
        <v>1</v>
      </c>
      <c r="J12" s="125">
        <f t="shared" si="0"/>
        <v>0</v>
      </c>
      <c r="K12" s="125">
        <f t="shared" si="0"/>
        <v>9126560</v>
      </c>
      <c r="L12" s="126">
        <f t="shared" si="0"/>
        <v>1</v>
      </c>
      <c r="M12" s="125">
        <f t="shared" si="0"/>
        <v>19960640</v>
      </c>
      <c r="N12" s="126">
        <f t="shared" si="0"/>
        <v>1</v>
      </c>
    </row>
    <row r="13" spans="1:17">
      <c r="A13" s="312"/>
      <c r="B13" s="312"/>
      <c r="C13" s="14" t="s">
        <v>39</v>
      </c>
      <c r="D13" s="15"/>
      <c r="E13" s="116"/>
      <c r="F13" s="15"/>
      <c r="G13" s="116"/>
      <c r="H13" s="15"/>
      <c r="I13" s="116"/>
      <c r="J13" s="15"/>
      <c r="K13" s="15"/>
      <c r="L13" s="116"/>
      <c r="M13" s="15"/>
      <c r="N13" s="116"/>
    </row>
    <row r="14" spans="1:17" ht="15.75" thickBot="1">
      <c r="A14" s="311"/>
      <c r="B14" s="311"/>
      <c r="C14" s="124" t="s">
        <v>40</v>
      </c>
      <c r="D14" s="125">
        <f>D12+D13</f>
        <v>29734170</v>
      </c>
      <c r="E14" s="126">
        <f t="shared" ref="E14:N14" si="1">E12+E13</f>
        <v>1</v>
      </c>
      <c r="F14" s="125">
        <f t="shared" si="1"/>
        <v>29087200</v>
      </c>
      <c r="G14" s="126">
        <f t="shared" si="1"/>
        <v>1</v>
      </c>
      <c r="H14" s="125">
        <f t="shared" si="1"/>
        <v>29087200</v>
      </c>
      <c r="I14" s="126">
        <f t="shared" si="1"/>
        <v>1</v>
      </c>
      <c r="J14" s="125">
        <f t="shared" si="1"/>
        <v>0</v>
      </c>
      <c r="K14" s="125">
        <f t="shared" si="1"/>
        <v>9126560</v>
      </c>
      <c r="L14" s="126">
        <f t="shared" si="1"/>
        <v>1</v>
      </c>
      <c r="M14" s="125">
        <f t="shared" si="1"/>
        <v>19960640</v>
      </c>
      <c r="N14" s="126">
        <f t="shared" si="1"/>
        <v>1</v>
      </c>
    </row>
    <row r="15" spans="1:17" ht="15.75" thickTop="1">
      <c r="A15" s="313" t="s">
        <v>41</v>
      </c>
      <c r="B15" s="313"/>
      <c r="C15" s="313"/>
      <c r="D15" s="16"/>
      <c r="E15" s="117"/>
      <c r="F15" s="16"/>
      <c r="G15" s="117"/>
      <c r="H15" s="16"/>
      <c r="I15" s="117"/>
      <c r="J15" s="17"/>
      <c r="K15" s="16"/>
      <c r="L15" s="117"/>
      <c r="M15" s="16"/>
      <c r="N15" s="119"/>
    </row>
    <row r="16" spans="1:17" s="129" customFormat="1">
      <c r="A16" s="314" t="s">
        <v>42</v>
      </c>
      <c r="B16" s="314"/>
      <c r="C16" s="137" t="s">
        <v>26</v>
      </c>
      <c r="D16" s="8"/>
      <c r="E16" s="118"/>
      <c r="F16" s="8"/>
      <c r="G16" s="118"/>
      <c r="H16" s="8"/>
      <c r="I16" s="118"/>
      <c r="J16" s="12"/>
      <c r="K16" s="8"/>
      <c r="L16" s="118"/>
      <c r="M16" s="8"/>
      <c r="N16" s="120"/>
      <c r="O16" s="138"/>
      <c r="P16" s="138"/>
    </row>
    <row r="17" spans="1:17">
      <c r="A17" s="309" t="s">
        <v>43</v>
      </c>
      <c r="B17" s="309"/>
      <c r="C17" s="18" t="s">
        <v>44</v>
      </c>
      <c r="D17" s="19">
        <v>18860320</v>
      </c>
      <c r="E17" s="114">
        <f>D17/D24</f>
        <v>0.63429784655162735</v>
      </c>
      <c r="F17" s="19">
        <v>18800000</v>
      </c>
      <c r="G17" s="114">
        <f>F17/F24</f>
        <v>0.64885759646579688</v>
      </c>
      <c r="H17" s="19">
        <v>21300000</v>
      </c>
      <c r="I17" s="114">
        <f>H17/H24</f>
        <v>0.67035941335683258</v>
      </c>
      <c r="J17" s="19">
        <f>H17-F17</f>
        <v>2500000</v>
      </c>
      <c r="K17" s="19">
        <v>13716487</v>
      </c>
      <c r="L17" s="114">
        <f>K17/K24</f>
        <v>0.70956012972343041</v>
      </c>
      <c r="M17" s="19">
        <f>H17-K17</f>
        <v>7583513</v>
      </c>
      <c r="N17" s="114">
        <f>M17/M24</f>
        <v>0.609458806972065</v>
      </c>
      <c r="P17" s="299"/>
    </row>
    <row r="18" spans="1:17">
      <c r="A18" s="309" t="s">
        <v>45</v>
      </c>
      <c r="B18" s="309"/>
      <c r="C18" s="18" t="s">
        <v>46</v>
      </c>
      <c r="D18" s="19">
        <v>3132890</v>
      </c>
      <c r="E18" s="114">
        <f>D18/D24</f>
        <v>0.10536329078632428</v>
      </c>
      <c r="F18" s="19">
        <v>3150000</v>
      </c>
      <c r="G18" s="114">
        <f>F18/F24</f>
        <v>0.10871816110996066</v>
      </c>
      <c r="H18" s="19">
        <v>3450000</v>
      </c>
      <c r="I18" s="114">
        <f>H18/H24</f>
        <v>0.10857934160005035</v>
      </c>
      <c r="J18" s="19">
        <f t="shared" ref="J18:J23" si="2">H18-F18</f>
        <v>300000</v>
      </c>
      <c r="K18" s="19">
        <v>2286277</v>
      </c>
      <c r="L18" s="114">
        <f>K18/K24</f>
        <v>0.11827015216824069</v>
      </c>
      <c r="M18" s="19">
        <f t="shared" ref="M18:M23" si="3">H18-K18</f>
        <v>1163723</v>
      </c>
      <c r="N18" s="114">
        <v>0.67</v>
      </c>
    </row>
    <row r="19" spans="1:17">
      <c r="A19" s="309" t="s">
        <v>47</v>
      </c>
      <c r="B19" s="309"/>
      <c r="C19" s="18" t="s">
        <v>48</v>
      </c>
      <c r="D19" s="19">
        <v>7530970</v>
      </c>
      <c r="E19" s="114">
        <f>D19/D24</f>
        <v>0.25327661744047336</v>
      </c>
      <c r="F19" s="19">
        <v>7000000</v>
      </c>
      <c r="G19" s="114">
        <f>F19/F24</f>
        <v>0.24159591357769034</v>
      </c>
      <c r="H19" s="19">
        <f t="shared" ref="H18:H23" si="4">F19</f>
        <v>7000000</v>
      </c>
      <c r="I19" s="114">
        <f>H19/H24</f>
        <v>0.22030591049285581</v>
      </c>
      <c r="J19" s="19">
        <f t="shared" si="2"/>
        <v>0</v>
      </c>
      <c r="K19" s="19">
        <v>3328208</v>
      </c>
      <c r="L19" s="114">
        <f>K19/K24</f>
        <v>0.17216971810832896</v>
      </c>
      <c r="M19" s="19">
        <f t="shared" si="3"/>
        <v>3671792</v>
      </c>
      <c r="N19" s="114">
        <v>0.3</v>
      </c>
      <c r="Q19" s="298"/>
    </row>
    <row r="20" spans="1:17">
      <c r="A20" s="309" t="s">
        <v>49</v>
      </c>
      <c r="B20" s="309"/>
      <c r="C20" s="18" t="s">
        <v>50</v>
      </c>
      <c r="D20" s="19"/>
      <c r="E20" s="114"/>
      <c r="F20" s="19"/>
      <c r="G20" s="114"/>
      <c r="H20" s="19">
        <f t="shared" si="4"/>
        <v>0</v>
      </c>
      <c r="I20" s="114"/>
      <c r="J20" s="19">
        <f t="shared" si="2"/>
        <v>0</v>
      </c>
      <c r="K20" s="19"/>
      <c r="L20" s="114"/>
      <c r="M20" s="19">
        <f t="shared" si="3"/>
        <v>0</v>
      </c>
      <c r="N20" s="114"/>
      <c r="P20" s="299"/>
    </row>
    <row r="21" spans="1:17">
      <c r="A21" s="309" t="s">
        <v>51</v>
      </c>
      <c r="B21" s="309"/>
      <c r="C21" s="18" t="s">
        <v>52</v>
      </c>
      <c r="D21" s="19"/>
      <c r="E21" s="114"/>
      <c r="F21" s="19"/>
      <c r="G21" s="114"/>
      <c r="H21" s="19">
        <f t="shared" si="4"/>
        <v>0</v>
      </c>
      <c r="I21" s="114"/>
      <c r="J21" s="19">
        <f t="shared" si="2"/>
        <v>0</v>
      </c>
      <c r="K21" s="19"/>
      <c r="L21" s="114"/>
      <c r="M21" s="19">
        <f t="shared" si="3"/>
        <v>0</v>
      </c>
      <c r="N21" s="114"/>
      <c r="P21" s="299"/>
    </row>
    <row r="22" spans="1:17">
      <c r="A22" s="309" t="s">
        <v>53</v>
      </c>
      <c r="B22" s="309"/>
      <c r="C22" s="18" t="s">
        <v>54</v>
      </c>
      <c r="D22" s="19"/>
      <c r="E22" s="114"/>
      <c r="F22" s="19"/>
      <c r="G22" s="114"/>
      <c r="H22" s="19">
        <f t="shared" si="4"/>
        <v>0</v>
      </c>
      <c r="I22" s="114"/>
      <c r="J22" s="19">
        <f t="shared" si="2"/>
        <v>0</v>
      </c>
      <c r="K22" s="19"/>
      <c r="L22" s="114"/>
      <c r="M22" s="19">
        <f t="shared" si="3"/>
        <v>0</v>
      </c>
      <c r="N22" s="114"/>
      <c r="Q22" s="298"/>
    </row>
    <row r="23" spans="1:17">
      <c r="A23" s="309" t="s">
        <v>55</v>
      </c>
      <c r="B23" s="309"/>
      <c r="C23" s="18" t="s">
        <v>56</v>
      </c>
      <c r="D23" s="19">
        <v>210000</v>
      </c>
      <c r="E23" s="114">
        <f>D23/D24</f>
        <v>7.0625815349814706E-3</v>
      </c>
      <c r="F23" s="19">
        <v>24000</v>
      </c>
      <c r="G23" s="114">
        <f>F23/F24</f>
        <v>8.2832884655208118E-4</v>
      </c>
      <c r="H23" s="19">
        <f t="shared" si="4"/>
        <v>24000</v>
      </c>
      <c r="I23" s="114">
        <f>H23/H24</f>
        <v>7.5533455026121992E-4</v>
      </c>
      <c r="J23" s="19">
        <f t="shared" si="2"/>
        <v>0</v>
      </c>
      <c r="K23" s="19">
        <v>0</v>
      </c>
      <c r="L23" s="114">
        <f>K23/K24</f>
        <v>0</v>
      </c>
      <c r="M23" s="19">
        <f t="shared" si="3"/>
        <v>24000</v>
      </c>
      <c r="N23" s="114">
        <v>0</v>
      </c>
      <c r="P23" s="299"/>
    </row>
    <row r="24" spans="1:17">
      <c r="A24" s="308"/>
      <c r="B24" s="308"/>
      <c r="C24" s="121" t="s">
        <v>57</v>
      </c>
      <c r="D24" s="122">
        <v>29734170</v>
      </c>
      <c r="E24" s="123">
        <f t="shared" ref="E24:N24" si="5">SUM(E17:E23)</f>
        <v>1.0000003363134065</v>
      </c>
      <c r="F24" s="122">
        <f t="shared" si="5"/>
        <v>28974000</v>
      </c>
      <c r="G24" s="123">
        <f t="shared" si="5"/>
        <v>1</v>
      </c>
      <c r="H24" s="122">
        <f t="shared" si="5"/>
        <v>31774000</v>
      </c>
      <c r="I24" s="123">
        <f t="shared" si="5"/>
        <v>0.99999999999999989</v>
      </c>
      <c r="J24" s="122">
        <f t="shared" si="5"/>
        <v>2800000</v>
      </c>
      <c r="K24" s="122">
        <f t="shared" si="5"/>
        <v>19330972</v>
      </c>
      <c r="L24" s="123">
        <f t="shared" si="5"/>
        <v>1</v>
      </c>
      <c r="M24" s="122">
        <f>SUM(M17:M23)</f>
        <v>12443028</v>
      </c>
      <c r="N24" s="123">
        <f t="shared" si="5"/>
        <v>1.5794588069720652</v>
      </c>
      <c r="Q24" s="298"/>
    </row>
    <row r="25" spans="1:17">
      <c r="A25" s="309" t="s">
        <v>58</v>
      </c>
      <c r="B25" s="309"/>
      <c r="C25" s="18" t="s">
        <v>59</v>
      </c>
      <c r="D25" s="19"/>
      <c r="E25" s="112"/>
      <c r="F25" s="19"/>
      <c r="G25" s="20"/>
      <c r="H25" s="19"/>
      <c r="I25" s="20"/>
      <c r="J25" s="19"/>
      <c r="K25" s="19"/>
      <c r="L25" s="20"/>
      <c r="M25" s="19"/>
      <c r="N25" s="21"/>
    </row>
    <row r="26" spans="1:17">
      <c r="A26" s="309" t="s">
        <v>60</v>
      </c>
      <c r="B26" s="309"/>
      <c r="C26" s="18" t="s">
        <v>61</v>
      </c>
      <c r="D26" s="19"/>
      <c r="E26" s="112"/>
      <c r="F26" s="19"/>
      <c r="G26" s="20"/>
      <c r="H26" s="19">
        <v>5871000</v>
      </c>
      <c r="I26" s="20"/>
      <c r="J26" s="19">
        <f>H26</f>
        <v>5871000</v>
      </c>
      <c r="K26" s="19"/>
      <c r="L26" s="20"/>
      <c r="M26" s="19">
        <f>H26-K26</f>
        <v>5871000</v>
      </c>
      <c r="N26" s="21"/>
    </row>
    <row r="27" spans="1:17">
      <c r="A27" s="309"/>
      <c r="B27" s="309"/>
      <c r="C27" s="22" t="s">
        <v>62</v>
      </c>
      <c r="D27" s="23"/>
      <c r="E27" s="113"/>
      <c r="F27" s="23"/>
      <c r="G27" s="24"/>
      <c r="H27" s="23">
        <f>H26</f>
        <v>5871000</v>
      </c>
      <c r="I27" s="24"/>
      <c r="J27" s="23">
        <f>H27</f>
        <v>5871000</v>
      </c>
      <c r="K27" s="23"/>
      <c r="L27" s="24"/>
      <c r="M27" s="23">
        <f>H27</f>
        <v>5871000</v>
      </c>
      <c r="N27" s="25"/>
    </row>
    <row r="28" spans="1:17">
      <c r="A28" s="309" t="s">
        <v>58</v>
      </c>
      <c r="B28" s="309"/>
      <c r="C28" s="18" t="s">
        <v>59</v>
      </c>
      <c r="D28" s="19"/>
      <c r="E28" s="112"/>
      <c r="F28" s="19"/>
      <c r="G28" s="20"/>
      <c r="H28" s="19"/>
      <c r="I28" s="20"/>
      <c r="J28" s="19"/>
      <c r="K28" s="19"/>
      <c r="L28" s="20"/>
      <c r="M28" s="19"/>
      <c r="N28" s="21"/>
    </row>
    <row r="29" spans="1:17">
      <c r="A29" s="309" t="s">
        <v>60</v>
      </c>
      <c r="B29" s="309"/>
      <c r="C29" s="18" t="s">
        <v>61</v>
      </c>
      <c r="D29" s="19"/>
      <c r="E29" s="112"/>
      <c r="F29" s="19"/>
      <c r="G29" s="20"/>
      <c r="H29" s="19"/>
      <c r="I29" s="20"/>
      <c r="J29" s="19"/>
      <c r="K29" s="19"/>
      <c r="L29" s="20"/>
      <c r="M29" s="19"/>
      <c r="N29" s="21"/>
    </row>
    <row r="30" spans="1:17">
      <c r="A30" s="309"/>
      <c r="B30" s="309"/>
      <c r="C30" s="22" t="s">
        <v>63</v>
      </c>
      <c r="D30" s="23"/>
      <c r="E30" s="113"/>
      <c r="F30" s="23"/>
      <c r="G30" s="24"/>
      <c r="H30" s="23"/>
      <c r="I30" s="24"/>
      <c r="J30" s="23"/>
      <c r="K30" s="23"/>
      <c r="L30" s="24"/>
      <c r="M30" s="23"/>
      <c r="N30" s="25"/>
      <c r="P30" s="299"/>
    </row>
    <row r="31" spans="1:17">
      <c r="A31" s="309"/>
      <c r="B31" s="309"/>
      <c r="C31" s="22" t="s">
        <v>64</v>
      </c>
      <c r="D31" s="23"/>
      <c r="E31" s="113"/>
      <c r="F31" s="23"/>
      <c r="G31" s="24"/>
      <c r="H31" s="23"/>
      <c r="I31" s="24"/>
      <c r="J31" s="23"/>
      <c r="K31" s="23"/>
      <c r="L31" s="24"/>
      <c r="M31" s="23"/>
      <c r="N31" s="25"/>
    </row>
    <row r="32" spans="1:17">
      <c r="A32" s="308"/>
      <c r="B32" s="308"/>
      <c r="C32" s="121" t="s">
        <v>65</v>
      </c>
      <c r="D32" s="122">
        <f>D30+D27+D24</f>
        <v>29734170</v>
      </c>
      <c r="E32" s="127"/>
      <c r="F32" s="122">
        <f t="shared" ref="F32:M32" si="6">F30+F27+F24</f>
        <v>28974000</v>
      </c>
      <c r="G32" s="122"/>
      <c r="H32" s="122">
        <f t="shared" si="6"/>
        <v>37645000</v>
      </c>
      <c r="I32" s="122"/>
      <c r="J32" s="122">
        <f t="shared" si="6"/>
        <v>8671000</v>
      </c>
      <c r="K32" s="122">
        <f t="shared" si="6"/>
        <v>19330972</v>
      </c>
      <c r="L32" s="122"/>
      <c r="M32" s="122">
        <f t="shared" si="6"/>
        <v>18314028</v>
      </c>
      <c r="N32" s="122"/>
    </row>
    <row r="33" spans="1:14">
      <c r="A33" s="309"/>
      <c r="B33" s="309"/>
      <c r="C33" s="22" t="s">
        <v>39</v>
      </c>
      <c r="D33" s="23"/>
      <c r="E33" s="113"/>
      <c r="F33" s="23"/>
      <c r="G33" s="24"/>
      <c r="H33" s="23"/>
      <c r="I33" s="24"/>
      <c r="J33" s="23"/>
      <c r="K33" s="23"/>
      <c r="L33" s="24"/>
      <c r="M33" s="23"/>
      <c r="N33" s="25"/>
    </row>
    <row r="34" spans="1:14" ht="15.75" thickBot="1">
      <c r="A34" s="308"/>
      <c r="B34" s="308"/>
      <c r="C34" s="121" t="s">
        <v>66</v>
      </c>
      <c r="D34" s="122">
        <f>D32+D33</f>
        <v>29734170</v>
      </c>
      <c r="E34" s="127">
        <f t="shared" ref="E34:N34" si="7">E32+E33</f>
        <v>0</v>
      </c>
      <c r="F34" s="122">
        <f t="shared" si="7"/>
        <v>28974000</v>
      </c>
      <c r="G34" s="122">
        <f t="shared" si="7"/>
        <v>0</v>
      </c>
      <c r="H34" s="122">
        <f t="shared" si="7"/>
        <v>37645000</v>
      </c>
      <c r="I34" s="122">
        <f t="shared" si="7"/>
        <v>0</v>
      </c>
      <c r="J34" s="122">
        <f t="shared" si="7"/>
        <v>8671000</v>
      </c>
      <c r="K34" s="122">
        <f t="shared" si="7"/>
        <v>19330972</v>
      </c>
      <c r="L34" s="122">
        <f t="shared" si="7"/>
        <v>0</v>
      </c>
      <c r="M34" s="122">
        <f t="shared" si="7"/>
        <v>18314028</v>
      </c>
      <c r="N34" s="122">
        <f t="shared" si="7"/>
        <v>0</v>
      </c>
    </row>
    <row r="35" spans="1:14" s="132" customFormat="1" ht="16.5" thickTop="1" thickBot="1">
      <c r="A35" s="310"/>
      <c r="B35" s="310"/>
      <c r="C35" s="26" t="s">
        <v>67</v>
      </c>
      <c r="D35" s="130">
        <v>23</v>
      </c>
      <c r="E35" s="128"/>
      <c r="F35" s="128">
        <v>23</v>
      </c>
      <c r="G35" s="128"/>
      <c r="H35" s="128">
        <v>22</v>
      </c>
      <c r="I35" s="128"/>
      <c r="J35" s="128">
        <v>0</v>
      </c>
      <c r="K35" s="128">
        <v>22</v>
      </c>
      <c r="L35" s="128"/>
      <c r="M35" s="128"/>
      <c r="N35" s="131"/>
    </row>
    <row r="36" spans="1:14" ht="15.75" thickTop="1">
      <c r="A36" s="305"/>
      <c r="B36" s="305"/>
      <c r="C36" s="133"/>
      <c r="D36" s="133"/>
      <c r="E36" s="134"/>
      <c r="F36" s="133"/>
      <c r="G36" s="133"/>
      <c r="H36" s="133"/>
      <c r="I36" s="133"/>
      <c r="J36" s="133"/>
      <c r="K36" s="133"/>
      <c r="L36" s="133"/>
      <c r="M36" s="133"/>
      <c r="N36" s="133"/>
    </row>
    <row r="37" spans="1:14">
      <c r="A37" s="305"/>
      <c r="B37" s="305"/>
      <c r="C37" s="306" t="s">
        <v>68</v>
      </c>
      <c r="D37" s="306"/>
      <c r="E37" s="306"/>
      <c r="F37" s="27"/>
      <c r="G37" s="27" t="s">
        <v>69</v>
      </c>
      <c r="H37" s="27"/>
      <c r="I37" s="307"/>
      <c r="J37" s="307"/>
      <c r="K37" s="307"/>
      <c r="L37" s="307"/>
      <c r="M37" s="133"/>
      <c r="N37" s="133"/>
    </row>
    <row r="38" spans="1:14">
      <c r="A38" s="305"/>
      <c r="B38" s="305"/>
      <c r="C38" s="306"/>
      <c r="D38" s="306"/>
      <c r="E38" s="306"/>
      <c r="F38" s="27"/>
      <c r="G38" s="27" t="s">
        <v>70</v>
      </c>
      <c r="H38" s="27"/>
      <c r="I38" s="307"/>
      <c r="J38" s="307"/>
      <c r="K38" s="307"/>
      <c r="L38" s="307"/>
      <c r="M38" s="133"/>
      <c r="N38" s="133"/>
    </row>
    <row r="39" spans="1:14">
      <c r="A39" s="305"/>
      <c r="B39" s="305"/>
      <c r="C39" s="306"/>
      <c r="D39" s="306"/>
      <c r="E39" s="306"/>
      <c r="F39" s="307"/>
      <c r="G39" s="307" t="s">
        <v>71</v>
      </c>
      <c r="H39" s="307"/>
      <c r="I39" s="307"/>
      <c r="J39" s="307"/>
      <c r="K39" s="307"/>
      <c r="L39" s="307"/>
      <c r="M39" s="133"/>
      <c r="N39" s="133"/>
    </row>
    <row r="40" spans="1:14">
      <c r="A40" s="133"/>
      <c r="B40" s="133"/>
      <c r="C40" s="306"/>
      <c r="D40" s="306"/>
      <c r="E40" s="306"/>
      <c r="F40" s="307"/>
      <c r="G40" s="307"/>
      <c r="H40" s="307"/>
      <c r="I40" s="307"/>
      <c r="J40" s="307"/>
      <c r="K40" s="307"/>
      <c r="L40" s="307"/>
      <c r="M40" s="133"/>
      <c r="N40" s="133"/>
    </row>
  </sheetData>
  <mergeCells count="51">
    <mergeCell ref="A1:N1"/>
    <mergeCell ref="A2:N2"/>
    <mergeCell ref="A3:N3"/>
    <mergeCell ref="A4:B4"/>
    <mergeCell ref="C4:E4"/>
    <mergeCell ref="F4:I4"/>
    <mergeCell ref="J4:N4"/>
    <mergeCell ref="A9:C9"/>
    <mergeCell ref="A10:B10"/>
    <mergeCell ref="A11:B11"/>
    <mergeCell ref="A5:C8"/>
    <mergeCell ref="D5:N5"/>
    <mergeCell ref="D6:E6"/>
    <mergeCell ref="F6:G6"/>
    <mergeCell ref="H6:I6"/>
    <mergeCell ref="K6:L6"/>
    <mergeCell ref="M6:M7"/>
    <mergeCell ref="N6:N7"/>
    <mergeCell ref="A12:B12"/>
    <mergeCell ref="A13:B13"/>
    <mergeCell ref="A14:B14"/>
    <mergeCell ref="A15:C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9"/>
    <mergeCell ref="C37:E40"/>
    <mergeCell ref="I37:L37"/>
    <mergeCell ref="I38:L38"/>
    <mergeCell ref="F39:F40"/>
    <mergeCell ref="G39:G40"/>
    <mergeCell ref="H39:H40"/>
    <mergeCell ref="I39:L40"/>
  </mergeCells>
  <printOptions horizontalCentered="1" verticalCentered="1"/>
  <pageMargins left="0" right="0" top="0" bottom="0" header="0" footer="0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I26"/>
  <sheetViews>
    <sheetView zoomScaleNormal="100" workbookViewId="0">
      <selection activeCell="S13" sqref="S13"/>
    </sheetView>
  </sheetViews>
  <sheetFormatPr defaultRowHeight="15"/>
  <cols>
    <col min="1" max="1" width="10.28515625" style="142" customWidth="1"/>
    <col min="2" max="2" width="8" style="142" customWidth="1"/>
    <col min="3" max="3" width="24.85546875" style="142" customWidth="1"/>
    <col min="4" max="4" width="11.7109375" style="142" customWidth="1"/>
    <col min="5" max="5" width="13.28515625" style="142" customWidth="1"/>
    <col min="6" max="6" width="10.85546875" style="231" bestFit="1" customWidth="1"/>
    <col min="7" max="7" width="15.140625" style="231" customWidth="1"/>
    <col min="8" max="8" width="13" style="142" bestFit="1" customWidth="1"/>
    <col min="9" max="9" width="11.85546875" style="142" bestFit="1" customWidth="1"/>
    <col min="10" max="10" width="12.7109375" style="142" bestFit="1" customWidth="1"/>
    <col min="11" max="11" width="9.7109375" style="142" bestFit="1" customWidth="1"/>
    <col min="12" max="12" width="14.42578125" style="142" bestFit="1" customWidth="1"/>
    <col min="13" max="13" width="14.140625" style="142" bestFit="1" customWidth="1"/>
    <col min="14" max="14" width="15.140625" style="142" bestFit="1" customWidth="1"/>
    <col min="15" max="15" width="12.7109375" style="156" bestFit="1" customWidth="1"/>
    <col min="16" max="17" width="9.140625" style="142"/>
    <col min="18" max="18" width="9.7109375" style="142" customWidth="1"/>
    <col min="19" max="35" width="9.140625" style="142"/>
    <col min="36" max="16384" width="9.140625" style="29"/>
  </cols>
  <sheetData>
    <row r="1" spans="1:35" ht="15.75" thickBot="1">
      <c r="A1" s="330" t="s">
        <v>249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</row>
    <row r="2" spans="1:35" ht="15.75" thickBot="1">
      <c r="A2" s="338" t="s">
        <v>262</v>
      </c>
      <c r="B2" s="339"/>
      <c r="C2" s="340"/>
      <c r="D2" s="139"/>
      <c r="E2" s="139"/>
      <c r="F2" s="297"/>
      <c r="G2" s="297"/>
      <c r="H2" s="139"/>
      <c r="I2" s="139"/>
      <c r="J2" s="139"/>
      <c r="K2" s="139"/>
      <c r="L2" s="139"/>
      <c r="M2" s="139"/>
      <c r="N2" s="139"/>
      <c r="O2" s="139"/>
    </row>
    <row r="3" spans="1:35" ht="16.5" thickTop="1" thickBot="1">
      <c r="A3" s="331" t="s">
        <v>100</v>
      </c>
      <c r="B3" s="333" t="s">
        <v>99</v>
      </c>
      <c r="C3" s="335" t="s">
        <v>98</v>
      </c>
      <c r="D3" s="334" t="s">
        <v>6</v>
      </c>
      <c r="E3" s="334" t="s">
        <v>97</v>
      </c>
      <c r="F3" s="337" t="s">
        <v>96</v>
      </c>
      <c r="G3" s="337"/>
      <c r="H3" s="337"/>
      <c r="I3" s="337"/>
      <c r="J3" s="337"/>
      <c r="K3" s="337"/>
      <c r="L3" s="337"/>
      <c r="M3" s="337"/>
      <c r="N3" s="337"/>
      <c r="O3" s="337"/>
    </row>
    <row r="4" spans="1:35" ht="16.5" thickTop="1" thickBot="1">
      <c r="A4" s="332"/>
      <c r="B4" s="334"/>
      <c r="C4" s="336"/>
      <c r="D4" s="334"/>
      <c r="E4" s="334"/>
      <c r="F4" s="145" t="s">
        <v>58</v>
      </c>
      <c r="G4" s="145" t="s">
        <v>60</v>
      </c>
      <c r="H4" s="145" t="s">
        <v>43</v>
      </c>
      <c r="I4" s="145" t="s">
        <v>45</v>
      </c>
      <c r="J4" s="145" t="s">
        <v>47</v>
      </c>
      <c r="K4" s="145" t="s">
        <v>49</v>
      </c>
      <c r="L4" s="145" t="s">
        <v>51</v>
      </c>
      <c r="M4" s="145" t="s">
        <v>53</v>
      </c>
      <c r="N4" s="145" t="s">
        <v>55</v>
      </c>
      <c r="O4" s="146" t="s">
        <v>79</v>
      </c>
    </row>
    <row r="5" spans="1:35" ht="27.75" thickTop="1">
      <c r="A5" s="332"/>
      <c r="B5" s="334"/>
      <c r="C5" s="336"/>
      <c r="D5" s="147" t="s">
        <v>95</v>
      </c>
      <c r="E5" s="334"/>
      <c r="F5" s="149" t="s">
        <v>94</v>
      </c>
      <c r="G5" s="149" t="s">
        <v>93</v>
      </c>
      <c r="H5" s="149" t="s">
        <v>92</v>
      </c>
      <c r="I5" s="149" t="s">
        <v>91</v>
      </c>
      <c r="J5" s="149" t="s">
        <v>90</v>
      </c>
      <c r="K5" s="149" t="s">
        <v>89</v>
      </c>
      <c r="L5" s="149" t="s">
        <v>88</v>
      </c>
      <c r="M5" s="149" t="s">
        <v>87</v>
      </c>
      <c r="N5" s="149" t="s">
        <v>86</v>
      </c>
      <c r="O5" s="148" t="s">
        <v>79</v>
      </c>
    </row>
    <row r="6" spans="1:35">
      <c r="A6" s="150">
        <v>12</v>
      </c>
      <c r="B6" s="151" t="s">
        <v>85</v>
      </c>
      <c r="C6" s="36" t="s">
        <v>84</v>
      </c>
      <c r="D6" s="35">
        <v>2025</v>
      </c>
      <c r="E6" s="34" t="s">
        <v>81</v>
      </c>
      <c r="F6" s="232">
        <v>0</v>
      </c>
      <c r="G6" s="232">
        <v>0</v>
      </c>
      <c r="H6" s="19">
        <v>18800000</v>
      </c>
      <c r="I6" s="33">
        <v>3150000</v>
      </c>
      <c r="J6" s="33">
        <v>7000000</v>
      </c>
      <c r="K6" s="33">
        <v>0</v>
      </c>
      <c r="L6" s="33">
        <v>0</v>
      </c>
      <c r="M6" s="33">
        <v>0</v>
      </c>
      <c r="N6" s="33">
        <v>24000</v>
      </c>
      <c r="O6" s="155">
        <f>SUM(F6:N6)</f>
        <v>28974000</v>
      </c>
    </row>
    <row r="7" spans="1:35">
      <c r="A7" s="150">
        <v>12</v>
      </c>
      <c r="B7" s="151" t="s">
        <v>85</v>
      </c>
      <c r="C7" s="36" t="s">
        <v>84</v>
      </c>
      <c r="D7" s="35">
        <v>2025</v>
      </c>
      <c r="E7" s="34" t="s">
        <v>80</v>
      </c>
      <c r="F7" s="232">
        <v>0</v>
      </c>
      <c r="G7" s="232">
        <v>5871000</v>
      </c>
      <c r="H7" s="19">
        <v>21300000</v>
      </c>
      <c r="I7" s="33">
        <v>3450000</v>
      </c>
      <c r="J7" s="33">
        <v>7000000</v>
      </c>
      <c r="K7" s="33">
        <v>0</v>
      </c>
      <c r="L7" s="33">
        <v>0</v>
      </c>
      <c r="M7" s="33">
        <v>0</v>
      </c>
      <c r="N7" s="33">
        <v>137200</v>
      </c>
      <c r="O7" s="155">
        <f t="shared" ref="O7:O13" si="0">SUM(F7:N7)</f>
        <v>37758200</v>
      </c>
    </row>
    <row r="8" spans="1:35">
      <c r="A8" s="150">
        <v>12</v>
      </c>
      <c r="B8" s="151" t="s">
        <v>85</v>
      </c>
      <c r="C8" s="36" t="s">
        <v>84</v>
      </c>
      <c r="D8" s="35">
        <v>2025</v>
      </c>
      <c r="E8" s="34" t="s">
        <v>76</v>
      </c>
      <c r="F8" s="232">
        <v>0</v>
      </c>
      <c r="G8" s="232">
        <v>0</v>
      </c>
      <c r="H8" s="19">
        <v>13716487</v>
      </c>
      <c r="I8" s="33">
        <v>2286277</v>
      </c>
      <c r="J8" s="33">
        <v>3328208</v>
      </c>
      <c r="K8" s="33">
        <v>0</v>
      </c>
      <c r="L8" s="33">
        <v>0</v>
      </c>
      <c r="M8" s="33">
        <v>0</v>
      </c>
      <c r="N8" s="33">
        <v>0</v>
      </c>
      <c r="O8" s="155">
        <f t="shared" si="0"/>
        <v>19330972</v>
      </c>
    </row>
    <row r="9" spans="1:35">
      <c r="A9" s="150">
        <v>12</v>
      </c>
      <c r="B9" s="151" t="s">
        <v>85</v>
      </c>
      <c r="C9" s="36" t="s">
        <v>84</v>
      </c>
      <c r="D9" s="35">
        <v>2025</v>
      </c>
      <c r="E9" s="34" t="s">
        <v>73</v>
      </c>
      <c r="F9" s="232">
        <v>0</v>
      </c>
      <c r="G9" s="232">
        <v>0</v>
      </c>
      <c r="H9" s="33">
        <v>0</v>
      </c>
      <c r="I9" s="33">
        <v>0</v>
      </c>
      <c r="J9" s="295"/>
      <c r="K9" s="33">
        <v>0</v>
      </c>
      <c r="L9" s="33">
        <v>0</v>
      </c>
      <c r="M9" s="33">
        <v>0</v>
      </c>
      <c r="N9" s="33">
        <v>0</v>
      </c>
      <c r="O9" s="155">
        <f t="shared" si="0"/>
        <v>0</v>
      </c>
    </row>
    <row r="10" spans="1:35">
      <c r="A10" s="150">
        <v>12</v>
      </c>
      <c r="B10" s="151" t="s">
        <v>83</v>
      </c>
      <c r="C10" s="36" t="s">
        <v>82</v>
      </c>
      <c r="D10" s="35">
        <v>2025</v>
      </c>
      <c r="E10" s="34" t="s">
        <v>81</v>
      </c>
      <c r="F10" s="232">
        <v>0</v>
      </c>
      <c r="G10" s="232">
        <v>0</v>
      </c>
      <c r="H10" s="33">
        <v>0</v>
      </c>
      <c r="I10" s="33">
        <v>0</v>
      </c>
      <c r="J10" s="296"/>
      <c r="K10" s="33">
        <v>0</v>
      </c>
      <c r="L10" s="33">
        <v>0</v>
      </c>
      <c r="M10" s="33">
        <v>0</v>
      </c>
      <c r="N10" s="33">
        <v>0</v>
      </c>
      <c r="O10" s="155">
        <f t="shared" si="0"/>
        <v>0</v>
      </c>
    </row>
    <row r="11" spans="1:35">
      <c r="A11" s="150">
        <v>12</v>
      </c>
      <c r="B11" s="151" t="s">
        <v>83</v>
      </c>
      <c r="C11" s="36" t="s">
        <v>82</v>
      </c>
      <c r="D11" s="35">
        <v>2025</v>
      </c>
      <c r="E11" s="34" t="s">
        <v>80</v>
      </c>
      <c r="F11" s="232">
        <v>0</v>
      </c>
      <c r="G11" s="232">
        <v>0</v>
      </c>
      <c r="H11" s="33">
        <v>0</v>
      </c>
      <c r="I11" s="33">
        <v>0</v>
      </c>
      <c r="J11" s="296"/>
      <c r="K11" s="33">
        <v>0</v>
      </c>
      <c r="L11" s="33">
        <v>0</v>
      </c>
      <c r="M11" s="33">
        <v>0</v>
      </c>
      <c r="N11" s="33">
        <v>0</v>
      </c>
      <c r="O11" s="155">
        <f t="shared" si="0"/>
        <v>0</v>
      </c>
    </row>
    <row r="12" spans="1:35">
      <c r="A12" s="150">
        <v>12</v>
      </c>
      <c r="B12" s="151" t="s">
        <v>83</v>
      </c>
      <c r="C12" s="36" t="s">
        <v>82</v>
      </c>
      <c r="D12" s="35">
        <v>2025</v>
      </c>
      <c r="E12" s="34" t="s">
        <v>76</v>
      </c>
      <c r="F12" s="232">
        <v>0</v>
      </c>
      <c r="G12" s="232">
        <v>0</v>
      </c>
      <c r="H12" s="33">
        <v>0</v>
      </c>
      <c r="I12" s="33">
        <v>0</v>
      </c>
      <c r="J12" s="296"/>
      <c r="K12" s="33">
        <v>0</v>
      </c>
      <c r="L12" s="33">
        <v>0</v>
      </c>
      <c r="M12" s="33">
        <v>0</v>
      </c>
      <c r="N12" s="33">
        <v>0</v>
      </c>
      <c r="O12" s="155">
        <f t="shared" si="0"/>
        <v>0</v>
      </c>
    </row>
    <row r="13" spans="1:35">
      <c r="A13" s="150">
        <v>12</v>
      </c>
      <c r="B13" s="151" t="s">
        <v>83</v>
      </c>
      <c r="C13" s="36" t="s">
        <v>82</v>
      </c>
      <c r="D13" s="35">
        <v>2025</v>
      </c>
      <c r="E13" s="34" t="s">
        <v>73</v>
      </c>
      <c r="F13" s="232">
        <v>0</v>
      </c>
      <c r="G13" s="232">
        <v>0</v>
      </c>
      <c r="H13" s="33">
        <v>0</v>
      </c>
      <c r="I13" s="33">
        <v>0</v>
      </c>
      <c r="J13" s="295"/>
      <c r="K13" s="33"/>
      <c r="L13" s="33"/>
      <c r="M13" s="33"/>
      <c r="N13" s="33"/>
      <c r="O13" s="155">
        <f t="shared" si="0"/>
        <v>0</v>
      </c>
    </row>
    <row r="14" spans="1:35" s="162" customFormat="1">
      <c r="A14" s="150">
        <v>12</v>
      </c>
      <c r="B14" s="151"/>
      <c r="C14" s="158" t="s">
        <v>79</v>
      </c>
      <c r="D14" s="35">
        <v>2025</v>
      </c>
      <c r="E14" s="151" t="s">
        <v>81</v>
      </c>
      <c r="F14" s="160">
        <f>F10+F6</f>
        <v>0</v>
      </c>
      <c r="G14" s="160">
        <f t="shared" ref="G14:N14" si="1">G10+G6</f>
        <v>0</v>
      </c>
      <c r="H14" s="160">
        <f t="shared" si="1"/>
        <v>18800000</v>
      </c>
      <c r="I14" s="160">
        <f t="shared" si="1"/>
        <v>3150000</v>
      </c>
      <c r="J14" s="160">
        <f t="shared" si="1"/>
        <v>7000000</v>
      </c>
      <c r="K14" s="160">
        <f t="shared" si="1"/>
        <v>0</v>
      </c>
      <c r="L14" s="160">
        <f t="shared" si="1"/>
        <v>0</v>
      </c>
      <c r="M14" s="160">
        <f t="shared" si="1"/>
        <v>0</v>
      </c>
      <c r="N14" s="160">
        <f t="shared" si="1"/>
        <v>24000</v>
      </c>
      <c r="O14" s="160">
        <f>O10+O6</f>
        <v>28974000</v>
      </c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</row>
    <row r="15" spans="1:35" s="162" customFormat="1">
      <c r="A15" s="150">
        <v>12</v>
      </c>
      <c r="B15" s="151"/>
      <c r="C15" s="158" t="s">
        <v>79</v>
      </c>
      <c r="D15" s="35">
        <v>2025</v>
      </c>
      <c r="E15" s="151" t="s">
        <v>80</v>
      </c>
      <c r="F15" s="160">
        <f>F11+F7</f>
        <v>0</v>
      </c>
      <c r="G15" s="160">
        <f t="shared" ref="G15:O15" si="2">G11+G7</f>
        <v>5871000</v>
      </c>
      <c r="H15" s="160">
        <f t="shared" si="2"/>
        <v>21300000</v>
      </c>
      <c r="I15" s="160">
        <f t="shared" si="2"/>
        <v>3450000</v>
      </c>
      <c r="J15" s="160">
        <f t="shared" si="2"/>
        <v>7000000</v>
      </c>
      <c r="K15" s="160">
        <f t="shared" si="2"/>
        <v>0</v>
      </c>
      <c r="L15" s="160">
        <f t="shared" si="2"/>
        <v>0</v>
      </c>
      <c r="M15" s="160">
        <f t="shared" si="2"/>
        <v>0</v>
      </c>
      <c r="N15" s="160">
        <f t="shared" si="2"/>
        <v>137200</v>
      </c>
      <c r="O15" s="160">
        <f t="shared" si="2"/>
        <v>37758200</v>
      </c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</row>
    <row r="16" spans="1:35" s="162" customFormat="1">
      <c r="A16" s="150">
        <v>12</v>
      </c>
      <c r="B16" s="151"/>
      <c r="C16" s="158" t="s">
        <v>79</v>
      </c>
      <c r="D16" s="35">
        <v>2025</v>
      </c>
      <c r="E16" s="151" t="s">
        <v>76</v>
      </c>
      <c r="F16" s="160">
        <f t="shared" ref="F16:O17" si="3">F12+F8</f>
        <v>0</v>
      </c>
      <c r="G16" s="160">
        <f t="shared" si="3"/>
        <v>0</v>
      </c>
      <c r="H16" s="160">
        <f t="shared" si="3"/>
        <v>13716487</v>
      </c>
      <c r="I16" s="160">
        <f t="shared" si="3"/>
        <v>2286277</v>
      </c>
      <c r="J16" s="160">
        <f t="shared" si="3"/>
        <v>3328208</v>
      </c>
      <c r="K16" s="160">
        <f t="shared" si="3"/>
        <v>0</v>
      </c>
      <c r="L16" s="160">
        <f t="shared" si="3"/>
        <v>0</v>
      </c>
      <c r="M16" s="160">
        <f t="shared" si="3"/>
        <v>0</v>
      </c>
      <c r="N16" s="160">
        <v>30000</v>
      </c>
      <c r="O16" s="160">
        <f t="shared" si="3"/>
        <v>19330972</v>
      </c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</row>
    <row r="17" spans="1:35" s="162" customFormat="1">
      <c r="A17" s="150">
        <v>12</v>
      </c>
      <c r="B17" s="151"/>
      <c r="C17" s="158" t="s">
        <v>79</v>
      </c>
      <c r="D17" s="35">
        <v>2025</v>
      </c>
      <c r="E17" s="151" t="s">
        <v>73</v>
      </c>
      <c r="F17" s="160">
        <f t="shared" si="3"/>
        <v>0</v>
      </c>
      <c r="G17" s="160">
        <f t="shared" si="3"/>
        <v>0</v>
      </c>
      <c r="H17" s="160">
        <f t="shared" si="3"/>
        <v>0</v>
      </c>
      <c r="I17" s="160">
        <f t="shared" si="3"/>
        <v>0</v>
      </c>
      <c r="J17" s="160">
        <f t="shared" si="3"/>
        <v>0</v>
      </c>
      <c r="K17" s="160">
        <f t="shared" si="3"/>
        <v>0</v>
      </c>
      <c r="L17" s="160">
        <f t="shared" si="3"/>
        <v>0</v>
      </c>
      <c r="M17" s="160">
        <f t="shared" si="3"/>
        <v>0</v>
      </c>
      <c r="N17" s="160">
        <f t="shared" si="3"/>
        <v>0</v>
      </c>
      <c r="O17" s="160">
        <f t="shared" si="3"/>
        <v>0</v>
      </c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</row>
    <row r="18" spans="1:35" s="162" customFormat="1">
      <c r="A18" s="150">
        <v>12</v>
      </c>
      <c r="B18" s="151"/>
      <c r="C18" s="158" t="s">
        <v>78</v>
      </c>
      <c r="D18" s="35">
        <v>2025</v>
      </c>
      <c r="E18" s="151"/>
      <c r="F18" s="160">
        <f>F15-F16</f>
        <v>0</v>
      </c>
      <c r="G18" s="160">
        <f t="shared" ref="G18:O19" si="4">G15-G16</f>
        <v>5871000</v>
      </c>
      <c r="H18" s="160">
        <f t="shared" si="4"/>
        <v>7583513</v>
      </c>
      <c r="I18" s="160">
        <f t="shared" si="4"/>
        <v>1163723</v>
      </c>
      <c r="J18" s="160">
        <f t="shared" si="4"/>
        <v>3671792</v>
      </c>
      <c r="K18" s="160">
        <f t="shared" si="4"/>
        <v>0</v>
      </c>
      <c r="L18" s="160">
        <f t="shared" si="4"/>
        <v>0</v>
      </c>
      <c r="M18" s="160">
        <f t="shared" si="4"/>
        <v>0</v>
      </c>
      <c r="N18" s="160">
        <f t="shared" si="4"/>
        <v>107200</v>
      </c>
      <c r="O18" s="160">
        <f t="shared" si="4"/>
        <v>18427228</v>
      </c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</row>
    <row r="19" spans="1:35" s="162" customFormat="1">
      <c r="A19" s="150">
        <v>12</v>
      </c>
      <c r="B19" s="151"/>
      <c r="C19" s="158" t="s">
        <v>77</v>
      </c>
      <c r="D19" s="35">
        <v>2025</v>
      </c>
      <c r="E19" s="151"/>
      <c r="F19" s="160">
        <f>F16-F17</f>
        <v>0</v>
      </c>
      <c r="G19" s="160">
        <f>G16-G17</f>
        <v>0</v>
      </c>
      <c r="H19" s="163">
        <f t="shared" ref="H19:O19" si="5">H16/H15</f>
        <v>0.64396652582159619</v>
      </c>
      <c r="I19" s="163">
        <f t="shared" si="5"/>
        <v>0.66268898550724642</v>
      </c>
      <c r="J19" s="163">
        <f t="shared" si="5"/>
        <v>0.47545828571428572</v>
      </c>
      <c r="K19" s="160">
        <f t="shared" si="4"/>
        <v>0</v>
      </c>
      <c r="L19" s="160">
        <f t="shared" si="4"/>
        <v>0</v>
      </c>
      <c r="M19" s="160">
        <f t="shared" si="4"/>
        <v>0</v>
      </c>
      <c r="N19" s="163">
        <f t="shared" si="5"/>
        <v>0.21865889212827988</v>
      </c>
      <c r="O19" s="163">
        <f t="shared" si="5"/>
        <v>0.51196751963811837</v>
      </c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</row>
    <row r="20" spans="1:35">
      <c r="A20" s="150">
        <v>12</v>
      </c>
      <c r="B20" s="151" t="s">
        <v>75</v>
      </c>
      <c r="C20" s="36" t="s">
        <v>74</v>
      </c>
      <c r="D20" s="35">
        <v>2025</v>
      </c>
      <c r="E20" s="34" t="s">
        <v>76</v>
      </c>
      <c r="F20" s="232">
        <v>0</v>
      </c>
      <c r="G20" s="232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154">
        <v>0</v>
      </c>
    </row>
    <row r="21" spans="1:35">
      <c r="A21" s="150">
        <v>12</v>
      </c>
      <c r="B21" s="151" t="s">
        <v>75</v>
      </c>
      <c r="C21" s="36" t="s">
        <v>74</v>
      </c>
      <c r="D21" s="35">
        <v>2025</v>
      </c>
      <c r="E21" s="34" t="s">
        <v>73</v>
      </c>
      <c r="F21" s="232">
        <v>0</v>
      </c>
      <c r="G21" s="232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154">
        <v>0</v>
      </c>
    </row>
    <row r="22" spans="1:35">
      <c r="A22" s="202"/>
      <c r="B22" s="141"/>
      <c r="C22" s="141"/>
      <c r="D22" s="141"/>
      <c r="E22" s="141"/>
      <c r="F22" s="230"/>
      <c r="G22" s="230"/>
      <c r="H22" s="141"/>
      <c r="I22" s="141"/>
      <c r="J22" s="141"/>
      <c r="K22" s="141"/>
      <c r="L22" s="141"/>
      <c r="M22" s="141"/>
      <c r="N22" s="141"/>
      <c r="O22" s="256"/>
    </row>
    <row r="23" spans="1:35">
      <c r="A23" s="141"/>
      <c r="B23" s="141"/>
      <c r="C23" s="342" t="s">
        <v>72</v>
      </c>
      <c r="D23" s="203" t="s">
        <v>69</v>
      </c>
      <c r="E23" s="345" t="s">
        <v>248</v>
      </c>
      <c r="F23" s="346"/>
      <c r="G23" s="342" t="s">
        <v>68</v>
      </c>
      <c r="H23" s="203" t="s">
        <v>69</v>
      </c>
      <c r="I23" s="347"/>
      <c r="J23" s="347"/>
      <c r="K23" s="141"/>
      <c r="L23" s="141"/>
      <c r="M23" s="141"/>
      <c r="N23" s="141"/>
      <c r="O23" s="256"/>
    </row>
    <row r="24" spans="1:35">
      <c r="A24" s="141"/>
      <c r="B24" s="141"/>
      <c r="C24" s="343"/>
      <c r="D24" s="203" t="s">
        <v>70</v>
      </c>
      <c r="E24" s="347"/>
      <c r="F24" s="347"/>
      <c r="G24" s="343"/>
      <c r="H24" s="203" t="s">
        <v>70</v>
      </c>
      <c r="I24" s="347"/>
      <c r="J24" s="347"/>
      <c r="K24" s="141"/>
      <c r="L24" s="141"/>
      <c r="M24" s="141"/>
      <c r="N24" s="141"/>
      <c r="O24" s="256"/>
    </row>
    <row r="25" spans="1:35">
      <c r="A25" s="141"/>
      <c r="B25" s="141"/>
      <c r="C25" s="344"/>
      <c r="D25" s="203" t="s">
        <v>71</v>
      </c>
      <c r="E25" s="348">
        <v>45915</v>
      </c>
      <c r="F25" s="346"/>
      <c r="G25" s="344"/>
      <c r="H25" s="203" t="s">
        <v>71</v>
      </c>
      <c r="I25" s="347"/>
      <c r="J25" s="347"/>
      <c r="K25" s="141"/>
      <c r="L25" s="141"/>
      <c r="M25" s="141"/>
      <c r="N25" s="141"/>
      <c r="O25" s="256"/>
    </row>
    <row r="26" spans="1:35">
      <c r="A26" s="341"/>
      <c r="B26" s="341"/>
      <c r="C26" s="141"/>
      <c r="D26" s="141"/>
      <c r="E26" s="141"/>
      <c r="F26" s="230"/>
      <c r="G26" s="230"/>
      <c r="H26" s="141"/>
      <c r="I26" s="141"/>
      <c r="J26" s="141"/>
      <c r="K26" s="141"/>
      <c r="L26" s="141"/>
      <c r="M26" s="141"/>
      <c r="N26" s="141"/>
      <c r="O26" s="256"/>
    </row>
  </sheetData>
  <mergeCells count="17">
    <mergeCell ref="A26:B26"/>
    <mergeCell ref="C23:C25"/>
    <mergeCell ref="E23:F23"/>
    <mergeCell ref="G23:G25"/>
    <mergeCell ref="I23:J23"/>
    <mergeCell ref="E24:F24"/>
    <mergeCell ref="I24:J24"/>
    <mergeCell ref="E25:F25"/>
    <mergeCell ref="I25:J25"/>
    <mergeCell ref="A1:O1"/>
    <mergeCell ref="A3:A5"/>
    <mergeCell ref="B3:B5"/>
    <mergeCell ref="C3:C5"/>
    <mergeCell ref="D3:D4"/>
    <mergeCell ref="E3:E5"/>
    <mergeCell ref="F3:O3"/>
    <mergeCell ref="A2:C2"/>
  </mergeCells>
  <printOptions horizontalCentered="1" verticalCentered="1"/>
  <pageMargins left="0" right="0" top="0" bottom="0" header="0" footer="0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54"/>
  <sheetViews>
    <sheetView zoomScaleNormal="100" workbookViewId="0">
      <selection activeCell="L56" sqref="L56"/>
    </sheetView>
  </sheetViews>
  <sheetFormatPr defaultRowHeight="15"/>
  <cols>
    <col min="1" max="1" width="9" style="142" customWidth="1"/>
    <col min="2" max="2" width="9.140625" style="142" customWidth="1"/>
    <col min="3" max="3" width="41.7109375" style="142" customWidth="1"/>
    <col min="4" max="4" width="11.85546875" style="142" customWidth="1"/>
    <col min="5" max="5" width="15.5703125" style="142" bestFit="1" customWidth="1"/>
    <col min="6" max="6" width="11.28515625" style="142" bestFit="1" customWidth="1"/>
    <col min="7" max="7" width="11" style="142" customWidth="1"/>
    <col min="8" max="8" width="11.85546875" style="142" bestFit="1" customWidth="1"/>
    <col min="9" max="9" width="11.5703125" style="142" bestFit="1" customWidth="1"/>
    <col min="10" max="10" width="12" style="142" bestFit="1" customWidth="1"/>
    <col min="11" max="11" width="11" style="142" bestFit="1" customWidth="1"/>
    <col min="12" max="12" width="11.85546875" style="142" bestFit="1" customWidth="1"/>
    <col min="13" max="13" width="9.7109375" style="142" bestFit="1" customWidth="1"/>
    <col min="14" max="14" width="11" style="142" bestFit="1" customWidth="1"/>
    <col min="15" max="15" width="16.140625" style="156" bestFit="1" customWidth="1"/>
    <col min="16" max="18" width="9.140625" style="142"/>
    <col min="19" max="16384" width="9.140625" style="29"/>
  </cols>
  <sheetData>
    <row r="1" spans="1:15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256"/>
    </row>
    <row r="2" spans="1:15">
      <c r="A2" s="330" t="s">
        <v>251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</row>
    <row r="3" spans="1:15" ht="15.75" thickBot="1">
      <c r="A3" s="349" t="s">
        <v>262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25.5" thickTop="1" thickBot="1">
      <c r="A4" s="165" t="s">
        <v>101</v>
      </c>
      <c r="B4" s="166" t="s">
        <v>102</v>
      </c>
      <c r="C4" s="166" t="s">
        <v>103</v>
      </c>
      <c r="D4" s="166" t="s">
        <v>104</v>
      </c>
      <c r="E4" s="166" t="s">
        <v>105</v>
      </c>
      <c r="F4" s="167" t="s">
        <v>106</v>
      </c>
      <c r="G4" s="167" t="s">
        <v>107</v>
      </c>
      <c r="H4" s="167" t="s">
        <v>108</v>
      </c>
      <c r="I4" s="167" t="s">
        <v>109</v>
      </c>
      <c r="J4" s="167" t="s">
        <v>110</v>
      </c>
      <c r="K4" s="171" t="s">
        <v>111</v>
      </c>
      <c r="L4" s="167" t="s">
        <v>112</v>
      </c>
      <c r="M4" s="167" t="s">
        <v>113</v>
      </c>
      <c r="N4" s="167" t="s">
        <v>114</v>
      </c>
      <c r="O4" s="168" t="s">
        <v>79</v>
      </c>
    </row>
    <row r="5" spans="1:15" ht="14.25" hidden="1" customHeight="1">
      <c r="A5" s="37" t="s">
        <v>3</v>
      </c>
      <c r="B5" s="35" t="s">
        <v>27</v>
      </c>
      <c r="C5" s="35" t="s">
        <v>28</v>
      </c>
      <c r="D5" s="35">
        <v>2023</v>
      </c>
      <c r="E5" s="34" t="s">
        <v>81</v>
      </c>
      <c r="F5" s="33">
        <v>38600000</v>
      </c>
      <c r="G5" s="33">
        <v>853400000</v>
      </c>
      <c r="H5" s="33">
        <v>413239000</v>
      </c>
      <c r="I5" s="33">
        <v>83446000</v>
      </c>
      <c r="J5" s="33">
        <v>89055000</v>
      </c>
      <c r="K5" s="169">
        <v>0</v>
      </c>
      <c r="L5" s="33">
        <v>0</v>
      </c>
      <c r="M5" s="33">
        <v>11800000</v>
      </c>
      <c r="N5" s="33">
        <v>2460000</v>
      </c>
      <c r="O5" s="155">
        <v>1492000000</v>
      </c>
    </row>
    <row r="6" spans="1:15" ht="15" hidden="1" customHeight="1">
      <c r="A6" s="37" t="s">
        <v>3</v>
      </c>
      <c r="B6" s="35" t="s">
        <v>27</v>
      </c>
      <c r="C6" s="35" t="s">
        <v>28</v>
      </c>
      <c r="D6" s="35">
        <v>2023</v>
      </c>
      <c r="E6" s="34" t="s">
        <v>80</v>
      </c>
      <c r="F6" s="33">
        <v>200000</v>
      </c>
      <c r="G6" s="33">
        <v>365600000</v>
      </c>
      <c r="H6" s="33">
        <v>468239000</v>
      </c>
      <c r="I6" s="33">
        <v>83446000</v>
      </c>
      <c r="J6" s="33">
        <v>299982520</v>
      </c>
      <c r="K6" s="170">
        <v>0</v>
      </c>
      <c r="L6" s="33">
        <v>0</v>
      </c>
      <c r="M6" s="33">
        <v>0</v>
      </c>
      <c r="N6" s="33">
        <v>5182480</v>
      </c>
      <c r="O6" s="155">
        <v>1222650000</v>
      </c>
    </row>
    <row r="7" spans="1:15" ht="15" hidden="1" customHeight="1">
      <c r="A7" s="37" t="s">
        <v>3</v>
      </c>
      <c r="B7" s="35" t="s">
        <v>27</v>
      </c>
      <c r="C7" s="35" t="s">
        <v>28</v>
      </c>
      <c r="D7" s="35">
        <v>2023</v>
      </c>
      <c r="E7" s="34" t="s">
        <v>115</v>
      </c>
      <c r="F7" s="33">
        <v>273854745.81</v>
      </c>
      <c r="G7" s="33">
        <v>17225006</v>
      </c>
      <c r="H7" s="33">
        <v>458186970</v>
      </c>
      <c r="I7" s="33">
        <v>78829939</v>
      </c>
      <c r="J7" s="33">
        <v>225911528.90000001</v>
      </c>
      <c r="K7" s="170">
        <v>0</v>
      </c>
      <c r="L7" s="33">
        <v>0</v>
      </c>
      <c r="M7" s="33">
        <v>0</v>
      </c>
      <c r="N7" s="33">
        <v>4277794</v>
      </c>
      <c r="O7" s="155">
        <v>1058285983.71</v>
      </c>
    </row>
    <row r="8" spans="1:15" ht="15" hidden="1" customHeight="1">
      <c r="A8" s="37" t="s">
        <v>3</v>
      </c>
      <c r="B8" s="35" t="s">
        <v>27</v>
      </c>
      <c r="C8" s="35" t="s">
        <v>28</v>
      </c>
      <c r="D8" s="35">
        <v>2023</v>
      </c>
      <c r="E8" s="34" t="s">
        <v>73</v>
      </c>
      <c r="F8" s="33">
        <v>0</v>
      </c>
      <c r="G8" s="33">
        <v>363087</v>
      </c>
      <c r="H8" s="33">
        <v>0</v>
      </c>
      <c r="I8" s="33">
        <v>0</v>
      </c>
      <c r="J8" s="33">
        <v>11358750.51</v>
      </c>
      <c r="K8" s="170">
        <v>0</v>
      </c>
      <c r="L8" s="33">
        <v>0</v>
      </c>
      <c r="M8" s="33">
        <v>0</v>
      </c>
      <c r="N8" s="33">
        <v>0</v>
      </c>
      <c r="O8" s="155">
        <v>11721837.51</v>
      </c>
    </row>
    <row r="9" spans="1:15" ht="15" hidden="1" customHeight="1">
      <c r="A9" s="37" t="s">
        <v>3</v>
      </c>
      <c r="B9" s="35"/>
      <c r="C9" s="35" t="s">
        <v>78</v>
      </c>
      <c r="D9" s="35">
        <v>2023</v>
      </c>
      <c r="E9" s="34"/>
      <c r="F9" s="33">
        <v>-273654745.81</v>
      </c>
      <c r="G9" s="33">
        <v>348374994</v>
      </c>
      <c r="H9" s="33">
        <v>10052030</v>
      </c>
      <c r="I9" s="33">
        <v>4616061</v>
      </c>
      <c r="J9" s="33">
        <v>74070991.099999994</v>
      </c>
      <c r="K9" s="170">
        <v>0</v>
      </c>
      <c r="L9" s="33">
        <v>0</v>
      </c>
      <c r="M9" s="33">
        <v>0</v>
      </c>
      <c r="N9" s="33">
        <v>904686</v>
      </c>
      <c r="O9" s="155">
        <v>164364016.28999999</v>
      </c>
    </row>
    <row r="10" spans="1:15" ht="15" hidden="1" customHeight="1">
      <c r="A10" s="37" t="s">
        <v>3</v>
      </c>
      <c r="B10" s="35"/>
      <c r="C10" s="35" t="s">
        <v>77</v>
      </c>
      <c r="D10" s="35">
        <v>2023</v>
      </c>
      <c r="E10" s="34"/>
      <c r="F10" s="33">
        <v>136925.29999999999</v>
      </c>
      <c r="G10" s="33">
        <v>4.7</v>
      </c>
      <c r="H10" s="33">
        <v>97.9</v>
      </c>
      <c r="I10" s="33">
        <v>94.5</v>
      </c>
      <c r="J10" s="33">
        <v>75.3</v>
      </c>
      <c r="K10" s="170">
        <v>0</v>
      </c>
      <c r="L10" s="33">
        <v>0</v>
      </c>
      <c r="M10" s="33">
        <v>0</v>
      </c>
      <c r="N10" s="33">
        <v>82.5</v>
      </c>
      <c r="O10" s="155">
        <v>86.6</v>
      </c>
    </row>
    <row r="11" spans="1:15" ht="15" hidden="1" customHeight="1">
      <c r="A11" s="37" t="s">
        <v>3</v>
      </c>
      <c r="B11" s="35"/>
      <c r="C11" s="35" t="s">
        <v>116</v>
      </c>
      <c r="D11" s="35">
        <v>2023</v>
      </c>
      <c r="E11" s="34" t="s">
        <v>115</v>
      </c>
      <c r="F11" s="33">
        <v>0</v>
      </c>
      <c r="G11" s="33">
        <v>0</v>
      </c>
      <c r="H11" s="33">
        <v>0</v>
      </c>
      <c r="I11" s="33">
        <v>0</v>
      </c>
      <c r="J11" s="33">
        <v>1617478</v>
      </c>
      <c r="K11" s="170">
        <v>0</v>
      </c>
      <c r="L11" s="33">
        <v>7210325</v>
      </c>
      <c r="M11" s="33">
        <v>0</v>
      </c>
      <c r="N11" s="33">
        <v>0</v>
      </c>
      <c r="O11" s="155">
        <v>8827803</v>
      </c>
    </row>
    <row r="12" spans="1:15" ht="15" hidden="1" customHeight="1">
      <c r="A12" s="37" t="s">
        <v>3</v>
      </c>
      <c r="B12" s="35" t="s">
        <v>29</v>
      </c>
      <c r="C12" s="35" t="s">
        <v>30</v>
      </c>
      <c r="D12" s="35">
        <v>2023</v>
      </c>
      <c r="E12" s="34" t="s">
        <v>81</v>
      </c>
      <c r="F12" s="33">
        <v>0</v>
      </c>
      <c r="G12" s="33">
        <v>0</v>
      </c>
      <c r="H12" s="33">
        <v>291360000</v>
      </c>
      <c r="I12" s="33">
        <v>53770000</v>
      </c>
      <c r="J12" s="33">
        <v>74500000</v>
      </c>
      <c r="K12" s="170">
        <v>0</v>
      </c>
      <c r="L12" s="33">
        <v>0</v>
      </c>
      <c r="M12" s="33">
        <v>0</v>
      </c>
      <c r="N12" s="33">
        <v>0</v>
      </c>
      <c r="O12" s="155">
        <v>419630000</v>
      </c>
    </row>
    <row r="13" spans="1:15" ht="15" hidden="1" customHeight="1">
      <c r="A13" s="37" t="s">
        <v>3</v>
      </c>
      <c r="B13" s="35" t="s">
        <v>29</v>
      </c>
      <c r="C13" s="35" t="s">
        <v>30</v>
      </c>
      <c r="D13" s="35">
        <v>2023</v>
      </c>
      <c r="E13" s="34" t="s">
        <v>80</v>
      </c>
      <c r="F13" s="33">
        <v>0</v>
      </c>
      <c r="G13" s="33">
        <v>0</v>
      </c>
      <c r="H13" s="33">
        <v>284858331</v>
      </c>
      <c r="I13" s="33">
        <v>58737760</v>
      </c>
      <c r="J13" s="33">
        <v>78491983</v>
      </c>
      <c r="K13" s="170">
        <v>0</v>
      </c>
      <c r="L13" s="33">
        <v>0</v>
      </c>
      <c r="M13" s="33">
        <v>0</v>
      </c>
      <c r="N13" s="33">
        <v>780000</v>
      </c>
      <c r="O13" s="155">
        <v>422868074</v>
      </c>
    </row>
    <row r="14" spans="1:15" ht="15" hidden="1" customHeight="1">
      <c r="A14" s="37" t="s">
        <v>3</v>
      </c>
      <c r="B14" s="35" t="s">
        <v>29</v>
      </c>
      <c r="C14" s="35" t="s">
        <v>30</v>
      </c>
      <c r="D14" s="35">
        <v>2023</v>
      </c>
      <c r="E14" s="34" t="s">
        <v>115</v>
      </c>
      <c r="F14" s="33">
        <v>0</v>
      </c>
      <c r="G14" s="33">
        <v>0</v>
      </c>
      <c r="H14" s="33">
        <v>275121379</v>
      </c>
      <c r="I14" s="33">
        <v>41744259</v>
      </c>
      <c r="J14" s="33">
        <v>59840868.420000002</v>
      </c>
      <c r="K14" s="170">
        <v>0</v>
      </c>
      <c r="L14" s="33">
        <v>0</v>
      </c>
      <c r="M14" s="33">
        <v>0</v>
      </c>
      <c r="N14" s="33">
        <v>452500</v>
      </c>
      <c r="O14" s="155">
        <v>377159006.42000002</v>
      </c>
    </row>
    <row r="15" spans="1:15" ht="15" hidden="1" customHeight="1">
      <c r="A15" s="37" t="s">
        <v>3</v>
      </c>
      <c r="B15" s="35" t="s">
        <v>29</v>
      </c>
      <c r="C15" s="35" t="s">
        <v>30</v>
      </c>
      <c r="D15" s="35">
        <v>2023</v>
      </c>
      <c r="E15" s="34" t="s">
        <v>73</v>
      </c>
      <c r="F15" s="33">
        <v>0</v>
      </c>
      <c r="G15" s="33">
        <v>0</v>
      </c>
      <c r="H15" s="33">
        <v>0</v>
      </c>
      <c r="I15" s="33">
        <v>0</v>
      </c>
      <c r="J15" s="33">
        <v>16489872.359999999</v>
      </c>
      <c r="K15" s="170">
        <v>0</v>
      </c>
      <c r="L15" s="33">
        <v>0</v>
      </c>
      <c r="M15" s="33">
        <v>0</v>
      </c>
      <c r="N15" s="33">
        <v>0</v>
      </c>
      <c r="O15" s="155">
        <v>16489872.359999999</v>
      </c>
    </row>
    <row r="16" spans="1:15" ht="15" hidden="1" customHeight="1">
      <c r="A16" s="37" t="s">
        <v>3</v>
      </c>
      <c r="B16" s="35"/>
      <c r="C16" s="35" t="s">
        <v>78</v>
      </c>
      <c r="D16" s="35">
        <v>2023</v>
      </c>
      <c r="E16" s="34"/>
      <c r="F16" s="33">
        <v>0</v>
      </c>
      <c r="G16" s="33">
        <v>0</v>
      </c>
      <c r="H16" s="33">
        <v>9736952</v>
      </c>
      <c r="I16" s="33">
        <v>16993501</v>
      </c>
      <c r="J16" s="33">
        <v>18651114.579999998</v>
      </c>
      <c r="K16" s="170">
        <v>0</v>
      </c>
      <c r="L16" s="33">
        <v>0</v>
      </c>
      <c r="M16" s="33">
        <v>0</v>
      </c>
      <c r="N16" s="33">
        <v>327500</v>
      </c>
      <c r="O16" s="155">
        <v>45709067.579999998</v>
      </c>
    </row>
    <row r="17" spans="1:15" ht="15" hidden="1" customHeight="1">
      <c r="A17" s="37" t="s">
        <v>3</v>
      </c>
      <c r="B17" s="35"/>
      <c r="C17" s="35" t="s">
        <v>77</v>
      </c>
      <c r="D17" s="35">
        <v>2023</v>
      </c>
      <c r="E17" s="34"/>
      <c r="F17" s="33">
        <v>0</v>
      </c>
      <c r="G17" s="33">
        <v>0</v>
      </c>
      <c r="H17" s="33">
        <v>96.6</v>
      </c>
      <c r="I17" s="33">
        <v>71.099999999999994</v>
      </c>
      <c r="J17" s="33">
        <v>76.2</v>
      </c>
      <c r="K17" s="170">
        <v>0</v>
      </c>
      <c r="L17" s="33">
        <v>0</v>
      </c>
      <c r="M17" s="33">
        <v>0</v>
      </c>
      <c r="N17" s="33">
        <v>58</v>
      </c>
      <c r="O17" s="155">
        <v>89.2</v>
      </c>
    </row>
    <row r="18" spans="1:15" ht="15" hidden="1" customHeight="1">
      <c r="A18" s="37" t="s">
        <v>3</v>
      </c>
      <c r="B18" s="35" t="s">
        <v>31</v>
      </c>
      <c r="C18" s="35" t="s">
        <v>32</v>
      </c>
      <c r="D18" s="35">
        <v>2023</v>
      </c>
      <c r="E18" s="34" t="s">
        <v>81</v>
      </c>
      <c r="F18" s="33">
        <v>0</v>
      </c>
      <c r="G18" s="33">
        <v>100000000</v>
      </c>
      <c r="H18" s="33">
        <v>0</v>
      </c>
      <c r="I18" s="33">
        <v>0</v>
      </c>
      <c r="J18" s="33">
        <v>297830000</v>
      </c>
      <c r="K18" s="170">
        <v>0</v>
      </c>
      <c r="L18" s="33">
        <v>260000000</v>
      </c>
      <c r="M18" s="33">
        <v>50000000</v>
      </c>
      <c r="N18" s="33">
        <v>90000000</v>
      </c>
      <c r="O18" s="155">
        <v>797830000</v>
      </c>
    </row>
    <row r="19" spans="1:15" ht="15" hidden="1" customHeight="1">
      <c r="A19" s="37" t="s">
        <v>3</v>
      </c>
      <c r="B19" s="35" t="s">
        <v>31</v>
      </c>
      <c r="C19" s="35" t="s">
        <v>32</v>
      </c>
      <c r="D19" s="35">
        <v>2023</v>
      </c>
      <c r="E19" s="34" t="s">
        <v>80</v>
      </c>
      <c r="F19" s="33">
        <v>0</v>
      </c>
      <c r="G19" s="33">
        <v>43858181</v>
      </c>
      <c r="H19" s="33">
        <v>0</v>
      </c>
      <c r="I19" s="33">
        <v>0</v>
      </c>
      <c r="J19" s="33">
        <v>303264248</v>
      </c>
      <c r="K19" s="170">
        <v>0</v>
      </c>
      <c r="L19" s="33">
        <v>496775814</v>
      </c>
      <c r="M19" s="33">
        <v>50000000</v>
      </c>
      <c r="N19" s="33">
        <v>90000000</v>
      </c>
      <c r="O19" s="155">
        <v>983898243</v>
      </c>
    </row>
    <row r="20" spans="1:15" ht="15" hidden="1" customHeight="1">
      <c r="A20" s="37" t="s">
        <v>3</v>
      </c>
      <c r="B20" s="35" t="s">
        <v>31</v>
      </c>
      <c r="C20" s="35" t="s">
        <v>32</v>
      </c>
      <c r="D20" s="35">
        <v>2023</v>
      </c>
      <c r="E20" s="34" t="s">
        <v>115</v>
      </c>
      <c r="F20" s="33">
        <v>0</v>
      </c>
      <c r="G20" s="33">
        <v>0</v>
      </c>
      <c r="H20" s="33">
        <v>0</v>
      </c>
      <c r="I20" s="33">
        <v>0</v>
      </c>
      <c r="J20" s="33">
        <v>303043455.63999999</v>
      </c>
      <c r="K20" s="170">
        <v>0</v>
      </c>
      <c r="L20" s="33">
        <v>17524666</v>
      </c>
      <c r="M20" s="33">
        <v>19203577.289999999</v>
      </c>
      <c r="N20" s="33">
        <v>14914786</v>
      </c>
      <c r="O20" s="155">
        <v>354686484.93000001</v>
      </c>
    </row>
    <row r="21" spans="1:15" ht="15" hidden="1" customHeight="1">
      <c r="A21" s="37" t="s">
        <v>3</v>
      </c>
      <c r="B21" s="35" t="s">
        <v>31</v>
      </c>
      <c r="C21" s="35" t="s">
        <v>32</v>
      </c>
      <c r="D21" s="35">
        <v>2023</v>
      </c>
      <c r="E21" s="34" t="s">
        <v>73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170">
        <v>0</v>
      </c>
      <c r="L21" s="33">
        <v>0</v>
      </c>
      <c r="M21" s="33">
        <v>0</v>
      </c>
      <c r="N21" s="33">
        <v>0</v>
      </c>
      <c r="O21" s="155">
        <v>0</v>
      </c>
    </row>
    <row r="22" spans="1:15" ht="15" hidden="1" customHeight="1">
      <c r="A22" s="37" t="s">
        <v>3</v>
      </c>
      <c r="B22" s="35"/>
      <c r="C22" s="35" t="s">
        <v>78</v>
      </c>
      <c r="D22" s="35">
        <v>2023</v>
      </c>
      <c r="E22" s="34"/>
      <c r="F22" s="33">
        <v>0</v>
      </c>
      <c r="G22" s="33">
        <v>43858181</v>
      </c>
      <c r="H22" s="33">
        <v>0</v>
      </c>
      <c r="I22" s="33">
        <v>0</v>
      </c>
      <c r="J22" s="33">
        <v>220792.36</v>
      </c>
      <c r="K22" s="170">
        <v>0</v>
      </c>
      <c r="L22" s="33">
        <v>479251148</v>
      </c>
      <c r="M22" s="33">
        <v>30796422.710000001</v>
      </c>
      <c r="N22" s="33">
        <v>75085214</v>
      </c>
      <c r="O22" s="155">
        <v>629211758.07000005</v>
      </c>
    </row>
    <row r="23" spans="1:15" ht="15" hidden="1" customHeight="1">
      <c r="A23" s="37" t="s">
        <v>3</v>
      </c>
      <c r="B23" s="35"/>
      <c r="C23" s="35" t="s">
        <v>77</v>
      </c>
      <c r="D23" s="35">
        <v>2023</v>
      </c>
      <c r="E23" s="34"/>
      <c r="F23" s="33">
        <v>0</v>
      </c>
      <c r="G23" s="33">
        <v>0</v>
      </c>
      <c r="H23" s="33">
        <v>0</v>
      </c>
      <c r="I23" s="33">
        <v>0</v>
      </c>
      <c r="J23" s="33">
        <v>99.9</v>
      </c>
      <c r="K23" s="170">
        <v>0</v>
      </c>
      <c r="L23" s="33">
        <v>3.5</v>
      </c>
      <c r="M23" s="33">
        <v>38.4</v>
      </c>
      <c r="N23" s="33">
        <v>16.600000000000001</v>
      </c>
      <c r="O23" s="155">
        <v>36</v>
      </c>
    </row>
    <row r="24" spans="1:15" ht="15" hidden="1" customHeight="1">
      <c r="A24" s="37" t="s">
        <v>3</v>
      </c>
      <c r="B24" s="35" t="s">
        <v>33</v>
      </c>
      <c r="C24" s="35" t="s">
        <v>34</v>
      </c>
      <c r="D24" s="35">
        <v>2023</v>
      </c>
      <c r="E24" s="34" t="s">
        <v>81</v>
      </c>
      <c r="F24" s="33">
        <v>3000000</v>
      </c>
      <c r="G24" s="33">
        <v>392080000</v>
      </c>
      <c r="H24" s="33">
        <v>1491600000</v>
      </c>
      <c r="I24" s="33">
        <v>262000000</v>
      </c>
      <c r="J24" s="33">
        <v>927416000</v>
      </c>
      <c r="K24" s="170">
        <v>0</v>
      </c>
      <c r="L24" s="33">
        <v>0</v>
      </c>
      <c r="M24" s="33">
        <v>2200000</v>
      </c>
      <c r="N24" s="33">
        <v>381000</v>
      </c>
      <c r="O24" s="155">
        <v>3078677000</v>
      </c>
    </row>
    <row r="25" spans="1:15" ht="15" hidden="1" customHeight="1">
      <c r="A25" s="37" t="s">
        <v>3</v>
      </c>
      <c r="B25" s="35" t="s">
        <v>33</v>
      </c>
      <c r="C25" s="35" t="s">
        <v>34</v>
      </c>
      <c r="D25" s="35">
        <v>2023</v>
      </c>
      <c r="E25" s="34" t="s">
        <v>80</v>
      </c>
      <c r="F25" s="33">
        <v>2839245</v>
      </c>
      <c r="G25" s="33">
        <v>242240755</v>
      </c>
      <c r="H25" s="33">
        <v>1578710000</v>
      </c>
      <c r="I25" s="33">
        <v>288700000</v>
      </c>
      <c r="J25" s="33">
        <v>809730024</v>
      </c>
      <c r="K25" s="170">
        <v>0</v>
      </c>
      <c r="L25" s="33">
        <v>0</v>
      </c>
      <c r="M25" s="33">
        <v>2215976</v>
      </c>
      <c r="N25" s="33">
        <v>4581000</v>
      </c>
      <c r="O25" s="155">
        <v>2929017000</v>
      </c>
    </row>
    <row r="26" spans="1:15" ht="15" hidden="1" customHeight="1">
      <c r="A26" s="37" t="s">
        <v>3</v>
      </c>
      <c r="B26" s="35" t="s">
        <v>33</v>
      </c>
      <c r="C26" s="35" t="s">
        <v>34</v>
      </c>
      <c r="D26" s="35">
        <v>2023</v>
      </c>
      <c r="E26" s="34" t="s">
        <v>115</v>
      </c>
      <c r="F26" s="33">
        <v>2839245</v>
      </c>
      <c r="G26" s="33">
        <v>163103145</v>
      </c>
      <c r="H26" s="33">
        <v>1525028045</v>
      </c>
      <c r="I26" s="33">
        <v>252708430</v>
      </c>
      <c r="J26" s="33">
        <v>725655926</v>
      </c>
      <c r="K26" s="170">
        <v>0</v>
      </c>
      <c r="L26" s="33">
        <v>0</v>
      </c>
      <c r="M26" s="33">
        <v>2215976</v>
      </c>
      <c r="N26" s="33">
        <v>3873004</v>
      </c>
      <c r="O26" s="155">
        <v>2675423771</v>
      </c>
    </row>
    <row r="27" spans="1:15" ht="15" hidden="1" customHeight="1">
      <c r="A27" s="37" t="s">
        <v>3</v>
      </c>
      <c r="B27" s="35" t="s">
        <v>33</v>
      </c>
      <c r="C27" s="35" t="s">
        <v>34</v>
      </c>
      <c r="D27" s="35">
        <v>2023</v>
      </c>
      <c r="E27" s="34" t="s">
        <v>73</v>
      </c>
      <c r="F27" s="33">
        <v>0</v>
      </c>
      <c r="G27" s="33">
        <v>10710954</v>
      </c>
      <c r="H27" s="33">
        <v>0</v>
      </c>
      <c r="I27" s="33">
        <v>0</v>
      </c>
      <c r="J27" s="33">
        <v>39466231</v>
      </c>
      <c r="K27" s="170">
        <v>0</v>
      </c>
      <c r="L27" s="33">
        <v>0</v>
      </c>
      <c r="M27" s="33">
        <v>0</v>
      </c>
      <c r="N27" s="33">
        <v>0</v>
      </c>
      <c r="O27" s="155">
        <v>50177185</v>
      </c>
    </row>
    <row r="28" spans="1:15" ht="15" hidden="1" customHeight="1">
      <c r="A28" s="37" t="s">
        <v>3</v>
      </c>
      <c r="B28" s="35"/>
      <c r="C28" s="35" t="s">
        <v>78</v>
      </c>
      <c r="D28" s="35">
        <v>2023</v>
      </c>
      <c r="E28" s="34"/>
      <c r="F28" s="33">
        <v>0</v>
      </c>
      <c r="G28" s="33">
        <v>79137610</v>
      </c>
      <c r="H28" s="33">
        <v>53681955</v>
      </c>
      <c r="I28" s="33">
        <v>35991570</v>
      </c>
      <c r="J28" s="33">
        <v>84074098</v>
      </c>
      <c r="K28" s="170">
        <v>0</v>
      </c>
      <c r="L28" s="33">
        <v>0</v>
      </c>
      <c r="M28" s="33">
        <v>0</v>
      </c>
      <c r="N28" s="33">
        <v>707996</v>
      </c>
      <c r="O28" s="155">
        <v>253593229</v>
      </c>
    </row>
    <row r="29" spans="1:15" ht="15" hidden="1" customHeight="1">
      <c r="A29" s="37" t="s">
        <v>3</v>
      </c>
      <c r="B29" s="35"/>
      <c r="C29" s="35" t="s">
        <v>77</v>
      </c>
      <c r="D29" s="35">
        <v>2023</v>
      </c>
      <c r="E29" s="34"/>
      <c r="F29" s="33">
        <v>100</v>
      </c>
      <c r="G29" s="33">
        <v>67.3</v>
      </c>
      <c r="H29" s="33">
        <v>96.6</v>
      </c>
      <c r="I29" s="33">
        <v>87.5</v>
      </c>
      <c r="J29" s="33">
        <v>89.6</v>
      </c>
      <c r="K29" s="170">
        <v>0</v>
      </c>
      <c r="L29" s="33">
        <v>0</v>
      </c>
      <c r="M29" s="33">
        <v>100</v>
      </c>
      <c r="N29" s="33">
        <v>84.5</v>
      </c>
      <c r="O29" s="155">
        <v>91.3</v>
      </c>
    </row>
    <row r="30" spans="1:15" ht="15" hidden="1" customHeight="1">
      <c r="A30" s="37" t="s">
        <v>3</v>
      </c>
      <c r="B30" s="35"/>
      <c r="C30" s="35" t="s">
        <v>116</v>
      </c>
      <c r="D30" s="35">
        <v>2023</v>
      </c>
      <c r="E30" s="34" t="s">
        <v>115</v>
      </c>
      <c r="F30" s="33">
        <v>0</v>
      </c>
      <c r="G30" s="33">
        <v>0</v>
      </c>
      <c r="H30" s="33">
        <v>0</v>
      </c>
      <c r="I30" s="33">
        <v>0</v>
      </c>
      <c r="J30" s="33">
        <v>62829475</v>
      </c>
      <c r="K30" s="170">
        <v>0</v>
      </c>
      <c r="L30" s="33">
        <v>2460621731</v>
      </c>
      <c r="M30" s="33">
        <v>0</v>
      </c>
      <c r="N30" s="33">
        <v>0</v>
      </c>
      <c r="O30" s="155">
        <v>2523451206</v>
      </c>
    </row>
    <row r="31" spans="1:15" ht="15" hidden="1" customHeight="1">
      <c r="A31" s="37" t="s">
        <v>3</v>
      </c>
      <c r="B31" s="35" t="s">
        <v>35</v>
      </c>
      <c r="C31" s="35" t="s">
        <v>36</v>
      </c>
      <c r="D31" s="35">
        <v>2023</v>
      </c>
      <c r="E31" s="34" t="s">
        <v>81</v>
      </c>
      <c r="F31" s="33">
        <v>0</v>
      </c>
      <c r="G31" s="33">
        <v>339910000</v>
      </c>
      <c r="H31" s="33">
        <v>1155110000</v>
      </c>
      <c r="I31" s="33">
        <v>190900000</v>
      </c>
      <c r="J31" s="33">
        <v>2506240000</v>
      </c>
      <c r="K31" s="170">
        <v>0</v>
      </c>
      <c r="L31" s="33">
        <v>0</v>
      </c>
      <c r="M31" s="33">
        <v>9760000</v>
      </c>
      <c r="N31" s="33">
        <v>0</v>
      </c>
      <c r="O31" s="155">
        <v>4201920000</v>
      </c>
    </row>
    <row r="32" spans="1:15" ht="15" hidden="1" customHeight="1">
      <c r="A32" s="37" t="s">
        <v>3</v>
      </c>
      <c r="B32" s="35" t="s">
        <v>35</v>
      </c>
      <c r="C32" s="35" t="s">
        <v>36</v>
      </c>
      <c r="D32" s="35">
        <v>2023</v>
      </c>
      <c r="E32" s="34" t="s">
        <v>80</v>
      </c>
      <c r="F32" s="33">
        <v>0</v>
      </c>
      <c r="G32" s="33">
        <v>251260000</v>
      </c>
      <c r="H32" s="33">
        <v>1266392000</v>
      </c>
      <c r="I32" s="33">
        <v>211833000</v>
      </c>
      <c r="J32" s="33">
        <v>2357490000</v>
      </c>
      <c r="K32" s="170">
        <v>0</v>
      </c>
      <c r="L32" s="33">
        <v>0</v>
      </c>
      <c r="M32" s="33">
        <v>6078000</v>
      </c>
      <c r="N32" s="33">
        <v>3060000</v>
      </c>
      <c r="O32" s="155">
        <v>4096113000</v>
      </c>
    </row>
    <row r="33" spans="1:18" ht="15" hidden="1" customHeight="1">
      <c r="A33" s="37" t="s">
        <v>3</v>
      </c>
      <c r="B33" s="35" t="s">
        <v>35</v>
      </c>
      <c r="C33" s="35" t="s">
        <v>36</v>
      </c>
      <c r="D33" s="35">
        <v>2023</v>
      </c>
      <c r="E33" s="34" t="s">
        <v>115</v>
      </c>
      <c r="F33" s="33">
        <v>0</v>
      </c>
      <c r="G33" s="33">
        <v>102202472</v>
      </c>
      <c r="H33" s="33">
        <v>1245252784</v>
      </c>
      <c r="I33" s="33">
        <v>206187656</v>
      </c>
      <c r="J33" s="33">
        <v>2264083371.6300001</v>
      </c>
      <c r="K33" s="170">
        <v>0</v>
      </c>
      <c r="L33" s="33">
        <v>0</v>
      </c>
      <c r="M33" s="33">
        <v>6076550</v>
      </c>
      <c r="N33" s="33">
        <v>2743160</v>
      </c>
      <c r="O33" s="155">
        <v>3826545993.6300001</v>
      </c>
    </row>
    <row r="34" spans="1:18" ht="15" hidden="1" customHeight="1">
      <c r="A34" s="37" t="s">
        <v>3</v>
      </c>
      <c r="B34" s="35" t="s">
        <v>35</v>
      </c>
      <c r="C34" s="35" t="s">
        <v>36</v>
      </c>
      <c r="D34" s="35">
        <v>2023</v>
      </c>
      <c r="E34" s="34" t="s">
        <v>73</v>
      </c>
      <c r="F34" s="33">
        <v>0</v>
      </c>
      <c r="G34" s="33">
        <v>3036000</v>
      </c>
      <c r="H34" s="33">
        <v>0</v>
      </c>
      <c r="I34" s="33">
        <v>0</v>
      </c>
      <c r="J34" s="33">
        <v>10596722</v>
      </c>
      <c r="K34" s="170">
        <v>0</v>
      </c>
      <c r="L34" s="33">
        <v>0</v>
      </c>
      <c r="M34" s="33">
        <v>0</v>
      </c>
      <c r="N34" s="33">
        <v>0</v>
      </c>
      <c r="O34" s="155">
        <v>13632722</v>
      </c>
    </row>
    <row r="35" spans="1:18" ht="15" hidden="1" customHeight="1">
      <c r="A35" s="37" t="s">
        <v>3</v>
      </c>
      <c r="B35" s="35"/>
      <c r="C35" s="35" t="s">
        <v>78</v>
      </c>
      <c r="D35" s="35">
        <v>2023</v>
      </c>
      <c r="E35" s="34"/>
      <c r="F35" s="33">
        <v>0</v>
      </c>
      <c r="G35" s="33">
        <v>149057528</v>
      </c>
      <c r="H35" s="33">
        <v>21139216</v>
      </c>
      <c r="I35" s="33">
        <v>5645344</v>
      </c>
      <c r="J35" s="33">
        <v>93406628.370000005</v>
      </c>
      <c r="K35" s="170">
        <v>0</v>
      </c>
      <c r="L35" s="33">
        <v>0</v>
      </c>
      <c r="M35" s="33">
        <v>1450</v>
      </c>
      <c r="N35" s="33">
        <v>316840</v>
      </c>
      <c r="O35" s="155">
        <v>269567006.37</v>
      </c>
    </row>
    <row r="36" spans="1:18" ht="15" hidden="1" customHeight="1">
      <c r="A36" s="37" t="s">
        <v>3</v>
      </c>
      <c r="B36" s="35"/>
      <c r="C36" s="35" t="s">
        <v>77</v>
      </c>
      <c r="D36" s="35">
        <v>2023</v>
      </c>
      <c r="E36" s="34"/>
      <c r="F36" s="33">
        <v>0</v>
      </c>
      <c r="G36" s="33">
        <v>40.700000000000003</v>
      </c>
      <c r="H36" s="33">
        <v>98.3</v>
      </c>
      <c r="I36" s="33">
        <v>97.3</v>
      </c>
      <c r="J36" s="33">
        <v>96</v>
      </c>
      <c r="K36" s="170">
        <v>0</v>
      </c>
      <c r="L36" s="33">
        <v>0</v>
      </c>
      <c r="M36" s="33">
        <v>100</v>
      </c>
      <c r="N36" s="33">
        <v>89.6</v>
      </c>
      <c r="O36" s="155">
        <v>93.4</v>
      </c>
    </row>
    <row r="37" spans="1:18" ht="15" hidden="1" customHeight="1">
      <c r="A37" s="37" t="s">
        <v>3</v>
      </c>
      <c r="B37" s="35"/>
      <c r="C37" s="35" t="s">
        <v>116</v>
      </c>
      <c r="D37" s="35">
        <v>2023</v>
      </c>
      <c r="E37" s="34" t="s">
        <v>115</v>
      </c>
      <c r="F37" s="33">
        <v>0</v>
      </c>
      <c r="G37" s="33">
        <v>2862760</v>
      </c>
      <c r="H37" s="33">
        <v>29201790.75</v>
      </c>
      <c r="I37" s="33">
        <v>1874395</v>
      </c>
      <c r="J37" s="33">
        <v>3672015.61</v>
      </c>
      <c r="K37" s="170">
        <v>0</v>
      </c>
      <c r="L37" s="33">
        <v>142977661</v>
      </c>
      <c r="M37" s="33">
        <v>0</v>
      </c>
      <c r="N37" s="33">
        <v>0</v>
      </c>
      <c r="O37" s="155">
        <v>180588622.36000001</v>
      </c>
    </row>
    <row r="38" spans="1:18" ht="15" hidden="1" customHeight="1">
      <c r="A38" s="37" t="s">
        <v>3</v>
      </c>
      <c r="B38" s="35" t="s">
        <v>37</v>
      </c>
      <c r="C38" s="35" t="s">
        <v>38</v>
      </c>
      <c r="D38" s="35">
        <v>2023</v>
      </c>
      <c r="E38" s="34" t="s">
        <v>81</v>
      </c>
      <c r="F38" s="33">
        <v>0</v>
      </c>
      <c r="G38" s="33">
        <v>55000000</v>
      </c>
      <c r="H38" s="33">
        <v>70300000</v>
      </c>
      <c r="I38" s="33">
        <v>11390000</v>
      </c>
      <c r="J38" s="33">
        <v>25352000</v>
      </c>
      <c r="K38" s="170">
        <v>0</v>
      </c>
      <c r="L38" s="33">
        <v>0</v>
      </c>
      <c r="M38" s="33">
        <v>600000</v>
      </c>
      <c r="N38" s="33">
        <v>48000</v>
      </c>
      <c r="O38" s="155">
        <v>162690000</v>
      </c>
    </row>
    <row r="39" spans="1:18" ht="15" hidden="1" customHeight="1">
      <c r="A39" s="37" t="s">
        <v>3</v>
      </c>
      <c r="B39" s="35" t="s">
        <v>37</v>
      </c>
      <c r="C39" s="35" t="s">
        <v>38</v>
      </c>
      <c r="D39" s="35">
        <v>2023</v>
      </c>
      <c r="E39" s="34" t="s">
        <v>80</v>
      </c>
      <c r="F39" s="33">
        <v>5000000</v>
      </c>
      <c r="G39" s="33">
        <v>11000000</v>
      </c>
      <c r="H39" s="33">
        <v>86829285</v>
      </c>
      <c r="I39" s="33">
        <v>12839524</v>
      </c>
      <c r="J39" s="33">
        <v>18352000</v>
      </c>
      <c r="K39" s="170">
        <v>0</v>
      </c>
      <c r="L39" s="33">
        <v>0</v>
      </c>
      <c r="M39" s="33">
        <v>600000</v>
      </c>
      <c r="N39" s="33">
        <v>148000</v>
      </c>
      <c r="O39" s="155">
        <v>134768809</v>
      </c>
    </row>
    <row r="40" spans="1:18" ht="15" hidden="1" customHeight="1">
      <c r="A40" s="37" t="s">
        <v>3</v>
      </c>
      <c r="B40" s="35" t="s">
        <v>37</v>
      </c>
      <c r="C40" s="35" t="s">
        <v>38</v>
      </c>
      <c r="D40" s="35">
        <v>2023</v>
      </c>
      <c r="E40" s="34" t="s">
        <v>115</v>
      </c>
      <c r="F40" s="33">
        <v>0</v>
      </c>
      <c r="G40" s="33">
        <v>4103760</v>
      </c>
      <c r="H40" s="33">
        <v>81342734</v>
      </c>
      <c r="I40" s="33">
        <v>12072180</v>
      </c>
      <c r="J40" s="33">
        <v>15593512.199999999</v>
      </c>
      <c r="K40" s="170">
        <v>0</v>
      </c>
      <c r="L40" s="33">
        <v>0</v>
      </c>
      <c r="M40" s="33">
        <v>470586</v>
      </c>
      <c r="N40" s="33">
        <v>138271</v>
      </c>
      <c r="O40" s="155">
        <v>113721043.2</v>
      </c>
    </row>
    <row r="41" spans="1:18" ht="15" hidden="1" customHeight="1">
      <c r="A41" s="37" t="s">
        <v>3</v>
      </c>
      <c r="B41" s="35" t="s">
        <v>37</v>
      </c>
      <c r="C41" s="35" t="s">
        <v>38</v>
      </c>
      <c r="D41" s="35">
        <v>2023</v>
      </c>
      <c r="E41" s="34" t="s">
        <v>73</v>
      </c>
      <c r="F41" s="33">
        <v>0</v>
      </c>
      <c r="G41" s="33">
        <v>0</v>
      </c>
      <c r="H41" s="33">
        <v>0</v>
      </c>
      <c r="I41" s="33">
        <v>0</v>
      </c>
      <c r="J41" s="33">
        <v>861110</v>
      </c>
      <c r="K41" s="170">
        <v>0</v>
      </c>
      <c r="L41" s="33">
        <v>0</v>
      </c>
      <c r="M41" s="33">
        <v>0</v>
      </c>
      <c r="N41" s="33">
        <v>0</v>
      </c>
      <c r="O41" s="155">
        <v>861110</v>
      </c>
    </row>
    <row r="42" spans="1:18" ht="15" hidden="1" customHeight="1">
      <c r="A42" s="37" t="s">
        <v>3</v>
      </c>
      <c r="B42" s="35"/>
      <c r="C42" s="35" t="s">
        <v>78</v>
      </c>
      <c r="D42" s="35">
        <v>2023</v>
      </c>
      <c r="E42" s="34"/>
      <c r="F42" s="33">
        <v>5000000</v>
      </c>
      <c r="G42" s="33">
        <v>6896240</v>
      </c>
      <c r="H42" s="33">
        <v>5486551</v>
      </c>
      <c r="I42" s="33">
        <v>767344</v>
      </c>
      <c r="J42" s="33">
        <v>2758487.8</v>
      </c>
      <c r="K42" s="170">
        <v>0</v>
      </c>
      <c r="L42" s="33">
        <v>0</v>
      </c>
      <c r="M42" s="33">
        <v>129414</v>
      </c>
      <c r="N42" s="33">
        <v>9729</v>
      </c>
      <c r="O42" s="155">
        <v>21047765.800000001</v>
      </c>
    </row>
    <row r="43" spans="1:18" ht="15" hidden="1" customHeight="1">
      <c r="A43" s="37" t="s">
        <v>3</v>
      </c>
      <c r="B43" s="35"/>
      <c r="C43" s="35" t="s">
        <v>77</v>
      </c>
      <c r="D43" s="35">
        <v>2023</v>
      </c>
      <c r="E43" s="34"/>
      <c r="F43" s="33">
        <v>0</v>
      </c>
      <c r="G43" s="33">
        <v>37.299999999999997</v>
      </c>
      <c r="H43" s="33">
        <v>93.7</v>
      </c>
      <c r="I43" s="33">
        <v>94</v>
      </c>
      <c r="J43" s="33">
        <v>85</v>
      </c>
      <c r="K43" s="170">
        <v>0</v>
      </c>
      <c r="L43" s="33">
        <v>0</v>
      </c>
      <c r="M43" s="33">
        <v>78.400000000000006</v>
      </c>
      <c r="N43" s="33">
        <v>93.4</v>
      </c>
      <c r="O43" s="155">
        <v>84.4</v>
      </c>
    </row>
    <row r="44" spans="1:18">
      <c r="A44" s="37">
        <v>12</v>
      </c>
      <c r="B44" s="164" t="s">
        <v>224</v>
      </c>
      <c r="C44" s="111" t="s">
        <v>223</v>
      </c>
      <c r="D44" s="35">
        <v>2025</v>
      </c>
      <c r="E44" s="34" t="s">
        <v>81</v>
      </c>
      <c r="F44" s="33">
        <v>0</v>
      </c>
      <c r="G44" s="33">
        <v>0</v>
      </c>
      <c r="H44" s="33">
        <v>18800000</v>
      </c>
      <c r="I44" s="33">
        <v>3150000</v>
      </c>
      <c r="J44" s="33">
        <v>7000000</v>
      </c>
      <c r="K44" s="170">
        <v>0</v>
      </c>
      <c r="L44" s="33">
        <v>0</v>
      </c>
      <c r="M44" s="33">
        <v>0</v>
      </c>
      <c r="N44" s="33">
        <v>24000</v>
      </c>
      <c r="O44" s="155">
        <f>SUM(F44:N44)</f>
        <v>28974000</v>
      </c>
    </row>
    <row r="45" spans="1:18">
      <c r="A45" s="37">
        <v>12</v>
      </c>
      <c r="B45" s="164" t="s">
        <v>224</v>
      </c>
      <c r="C45" s="111" t="s">
        <v>223</v>
      </c>
      <c r="D45" s="35">
        <v>2025</v>
      </c>
      <c r="E45" s="34" t="s">
        <v>80</v>
      </c>
      <c r="F45" s="33">
        <v>0</v>
      </c>
      <c r="G45" s="33">
        <v>5871000</v>
      </c>
      <c r="H45" s="33">
        <v>21300000</v>
      </c>
      <c r="I45" s="33">
        <v>3450000</v>
      </c>
      <c r="J45" s="33">
        <v>7000000</v>
      </c>
      <c r="K45" s="170">
        <v>0</v>
      </c>
      <c r="L45" s="33">
        <v>0</v>
      </c>
      <c r="M45" s="33">
        <v>0</v>
      </c>
      <c r="N45" s="33">
        <v>137200</v>
      </c>
      <c r="O45" s="155">
        <f t="shared" ref="O45:O48" si="0">SUM(F45:N45)</f>
        <v>37758200</v>
      </c>
    </row>
    <row r="46" spans="1:18">
      <c r="A46" s="37">
        <v>12</v>
      </c>
      <c r="B46" s="164" t="s">
        <v>224</v>
      </c>
      <c r="C46" s="111" t="s">
        <v>223</v>
      </c>
      <c r="D46" s="35">
        <v>2025</v>
      </c>
      <c r="E46" s="34" t="s">
        <v>115</v>
      </c>
      <c r="F46" s="33">
        <v>0</v>
      </c>
      <c r="G46" s="33">
        <v>0</v>
      </c>
      <c r="H46" s="33">
        <v>13716487</v>
      </c>
      <c r="I46" s="33">
        <v>2286277</v>
      </c>
      <c r="J46" s="33">
        <v>3328208</v>
      </c>
      <c r="K46" s="170">
        <v>0</v>
      </c>
      <c r="L46" s="33">
        <v>0</v>
      </c>
      <c r="M46" s="33">
        <v>0</v>
      </c>
      <c r="N46" s="33">
        <v>0</v>
      </c>
      <c r="O46" s="155">
        <f t="shared" si="0"/>
        <v>19330972</v>
      </c>
    </row>
    <row r="47" spans="1:18">
      <c r="A47" s="37">
        <v>12</v>
      </c>
      <c r="B47" s="164" t="s">
        <v>224</v>
      </c>
      <c r="C47" s="111" t="s">
        <v>223</v>
      </c>
      <c r="D47" s="35">
        <v>2025</v>
      </c>
      <c r="E47" s="34" t="s">
        <v>73</v>
      </c>
      <c r="F47" s="33">
        <v>0</v>
      </c>
      <c r="G47" s="33">
        <v>0</v>
      </c>
      <c r="H47" s="33">
        <v>0</v>
      </c>
      <c r="I47" s="33">
        <v>0</v>
      </c>
      <c r="J47" s="295">
        <v>0</v>
      </c>
      <c r="K47" s="170">
        <v>0</v>
      </c>
      <c r="L47" s="33">
        <v>0</v>
      </c>
      <c r="M47" s="33">
        <v>0</v>
      </c>
      <c r="N47" s="33">
        <v>0</v>
      </c>
      <c r="O47" s="155">
        <f t="shared" si="0"/>
        <v>0</v>
      </c>
    </row>
    <row r="48" spans="1:18" s="162" customFormat="1">
      <c r="A48" s="172">
        <v>12</v>
      </c>
      <c r="B48" s="173"/>
      <c r="C48" s="173" t="s">
        <v>78</v>
      </c>
      <c r="D48" s="174">
        <v>2024</v>
      </c>
      <c r="E48" s="173"/>
      <c r="F48" s="175">
        <v>0</v>
      </c>
      <c r="G48" s="175">
        <v>0</v>
      </c>
      <c r="H48" s="175">
        <f>H45-H46</f>
        <v>7583513</v>
      </c>
      <c r="I48" s="175">
        <f t="shared" ref="I48:N48" si="1">I45-I46</f>
        <v>1163723</v>
      </c>
      <c r="J48" s="175">
        <f t="shared" si="1"/>
        <v>3671792</v>
      </c>
      <c r="K48" s="175">
        <f t="shared" si="1"/>
        <v>0</v>
      </c>
      <c r="L48" s="175">
        <f t="shared" si="1"/>
        <v>0</v>
      </c>
      <c r="M48" s="175">
        <f t="shared" si="1"/>
        <v>0</v>
      </c>
      <c r="N48" s="175">
        <f t="shared" si="1"/>
        <v>137200</v>
      </c>
      <c r="O48" s="176">
        <f t="shared" si="0"/>
        <v>12556228</v>
      </c>
      <c r="P48" s="161"/>
      <c r="Q48" s="161"/>
      <c r="R48" s="161"/>
    </row>
    <row r="49" spans="1:18" s="162" customFormat="1">
      <c r="A49" s="172">
        <v>12</v>
      </c>
      <c r="B49" s="173"/>
      <c r="C49" s="173" t="s">
        <v>77</v>
      </c>
      <c r="D49" s="174">
        <v>2024</v>
      </c>
      <c r="E49" s="173"/>
      <c r="F49" s="175">
        <v>0</v>
      </c>
      <c r="G49" s="175">
        <v>0</v>
      </c>
      <c r="H49" s="177">
        <f>H46/H45</f>
        <v>0.64396652582159619</v>
      </c>
      <c r="I49" s="177">
        <f t="shared" ref="I49:O49" si="2">I46/I45</f>
        <v>0.66268898550724642</v>
      </c>
      <c r="J49" s="177">
        <f t="shared" si="2"/>
        <v>0.47545828571428572</v>
      </c>
      <c r="K49" s="177">
        <v>0</v>
      </c>
      <c r="L49" s="177">
        <v>0</v>
      </c>
      <c r="M49" s="177">
        <v>0</v>
      </c>
      <c r="N49" s="177">
        <f t="shared" si="2"/>
        <v>0</v>
      </c>
      <c r="O49" s="177">
        <f t="shared" si="2"/>
        <v>0.51196751963811837</v>
      </c>
      <c r="P49" s="161"/>
      <c r="Q49" s="161"/>
      <c r="R49" s="161"/>
    </row>
    <row r="50" spans="1:18">
      <c r="A50" s="143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256"/>
    </row>
    <row r="51" spans="1:18">
      <c r="A51" s="141"/>
      <c r="B51" s="141"/>
      <c r="C51" s="350" t="s">
        <v>72</v>
      </c>
      <c r="D51" s="31" t="s">
        <v>69</v>
      </c>
      <c r="E51" s="351" t="s">
        <v>248</v>
      </c>
      <c r="F51" s="351"/>
      <c r="G51" s="342" t="s">
        <v>68</v>
      </c>
      <c r="H51" s="31" t="s">
        <v>69</v>
      </c>
      <c r="I51" s="347"/>
      <c r="J51" s="347"/>
      <c r="K51" s="347"/>
      <c r="L51" s="141"/>
      <c r="M51" s="141"/>
      <c r="N51" s="141"/>
      <c r="O51" s="256"/>
    </row>
    <row r="52" spans="1:18">
      <c r="A52" s="141"/>
      <c r="B52" s="141"/>
      <c r="C52" s="350"/>
      <c r="D52" s="31" t="s">
        <v>70</v>
      </c>
      <c r="E52" s="351"/>
      <c r="F52" s="351"/>
      <c r="G52" s="343"/>
      <c r="H52" s="31" t="s">
        <v>70</v>
      </c>
      <c r="I52" s="347"/>
      <c r="J52" s="347"/>
      <c r="K52" s="347"/>
      <c r="L52" s="141"/>
      <c r="M52" s="141"/>
      <c r="N52" s="141"/>
      <c r="O52" s="256"/>
    </row>
    <row r="53" spans="1:18">
      <c r="A53" s="141"/>
      <c r="B53" s="141"/>
      <c r="C53" s="350"/>
      <c r="D53" s="31" t="s">
        <v>71</v>
      </c>
      <c r="E53" s="348">
        <v>45915</v>
      </c>
      <c r="F53" s="346"/>
      <c r="G53" s="344"/>
      <c r="H53" s="31" t="s">
        <v>71</v>
      </c>
      <c r="I53" s="347"/>
      <c r="J53" s="347"/>
      <c r="K53" s="347"/>
      <c r="L53" s="141"/>
      <c r="M53" s="141"/>
      <c r="N53" s="141"/>
      <c r="O53" s="256"/>
    </row>
    <row r="54" spans="1:18">
      <c r="A54" s="341"/>
      <c r="B54" s="3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256"/>
    </row>
  </sheetData>
  <mergeCells count="11">
    <mergeCell ref="A2:O2"/>
    <mergeCell ref="A3:O3"/>
    <mergeCell ref="A54:B54"/>
    <mergeCell ref="C51:C53"/>
    <mergeCell ref="E51:F51"/>
    <mergeCell ref="G51:G53"/>
    <mergeCell ref="I51:K51"/>
    <mergeCell ref="E52:F52"/>
    <mergeCell ref="I52:K52"/>
    <mergeCell ref="E53:F53"/>
    <mergeCell ref="I53:K53"/>
  </mergeCells>
  <printOptions horizontalCentered="1" verticalCentered="1"/>
  <pageMargins left="0" right="0" top="0" bottom="0" header="0" footer="0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50"/>
  <sheetViews>
    <sheetView zoomScaleNormal="100" workbookViewId="0">
      <pane ySplit="10" topLeftCell="A11" activePane="bottomLeft" state="frozen"/>
      <selection pane="bottomLeft" activeCell="O20" sqref="O20"/>
    </sheetView>
  </sheetViews>
  <sheetFormatPr defaultRowHeight="15"/>
  <cols>
    <col min="1" max="1" width="15" style="142" customWidth="1"/>
    <col min="2" max="2" width="51.7109375" style="142" customWidth="1"/>
    <col min="3" max="3" width="13.28515625" style="142" bestFit="1" customWidth="1"/>
    <col min="4" max="4" width="10.7109375" style="142" bestFit="1" customWidth="1"/>
    <col min="5" max="5" width="13.28515625" style="142" bestFit="1" customWidth="1"/>
    <col min="6" max="6" width="10.7109375" style="142" bestFit="1" customWidth="1"/>
    <col min="7" max="7" width="13.28515625" style="142" bestFit="1" customWidth="1"/>
    <col min="8" max="8" width="10.7109375" style="142" bestFit="1" customWidth="1"/>
    <col min="9" max="9" width="16.28515625" style="142" bestFit="1" customWidth="1"/>
    <col min="10" max="10" width="16.28515625" style="142" customWidth="1"/>
    <col min="11" max="11" width="10.7109375" style="142" bestFit="1" customWidth="1"/>
    <col min="12" max="12" width="12.85546875" style="142" customWidth="1"/>
    <col min="13" max="13" width="9" style="142" customWidth="1"/>
    <col min="14" max="16" width="9.140625" style="142"/>
    <col min="17" max="17" width="12.7109375" style="29" bestFit="1" customWidth="1"/>
    <col min="18" max="16384" width="9.140625" style="29"/>
  </cols>
  <sheetData>
    <row r="1" spans="1:16">
      <c r="A1" s="379" t="s">
        <v>117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6">
      <c r="A2" s="380" t="s">
        <v>261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3" spans="1:16" ht="18" customHeight="1" thickBot="1">
      <c r="A3" s="381" t="s">
        <v>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</row>
    <row r="4" spans="1:16" ht="15.75" thickTop="1">
      <c r="A4" s="362" t="s">
        <v>226</v>
      </c>
      <c r="B4" s="359" t="s">
        <v>253</v>
      </c>
      <c r="C4" s="360"/>
      <c r="D4" s="360"/>
      <c r="E4" s="358" t="s">
        <v>2</v>
      </c>
      <c r="F4" s="354"/>
      <c r="G4" s="353">
        <v>12</v>
      </c>
      <c r="H4" s="354"/>
      <c r="I4" s="354"/>
      <c r="J4" s="354"/>
      <c r="K4" s="354"/>
      <c r="L4" s="354"/>
      <c r="M4" s="355"/>
    </row>
    <row r="5" spans="1:16">
      <c r="A5" s="363"/>
      <c r="B5" s="361"/>
      <c r="C5" s="361"/>
      <c r="D5" s="361"/>
      <c r="E5" s="356"/>
      <c r="F5" s="356"/>
      <c r="G5" s="356"/>
      <c r="H5" s="356"/>
      <c r="I5" s="356"/>
      <c r="J5" s="356"/>
      <c r="K5" s="356"/>
      <c r="L5" s="356"/>
      <c r="M5" s="357"/>
    </row>
    <row r="6" spans="1:16" ht="21" customHeight="1">
      <c r="A6" s="39" t="s">
        <v>225</v>
      </c>
      <c r="B6" s="382" t="s">
        <v>223</v>
      </c>
      <c r="C6" s="382"/>
      <c r="D6" s="382"/>
      <c r="E6" s="383" t="s">
        <v>118</v>
      </c>
      <c r="F6" s="383"/>
      <c r="G6" s="384" t="s">
        <v>224</v>
      </c>
      <c r="H6" s="385"/>
      <c r="I6" s="385"/>
      <c r="J6" s="385"/>
      <c r="K6" s="385"/>
      <c r="L6" s="385"/>
      <c r="M6" s="385"/>
    </row>
    <row r="7" spans="1:16" ht="15.75" thickBot="1">
      <c r="A7" s="374" t="s">
        <v>4</v>
      </c>
      <c r="B7" s="374"/>
      <c r="C7" s="375" t="s">
        <v>119</v>
      </c>
      <c r="D7" s="375"/>
      <c r="E7" s="375"/>
      <c r="F7" s="375"/>
      <c r="G7" s="375"/>
      <c r="H7" s="375"/>
      <c r="I7" s="375"/>
      <c r="J7" s="375"/>
      <c r="K7" s="375"/>
      <c r="L7" s="375"/>
      <c r="M7" s="375"/>
    </row>
    <row r="8" spans="1:16" ht="16.5" thickTop="1" thickBot="1">
      <c r="A8" s="374"/>
      <c r="B8" s="374"/>
      <c r="C8" s="364" t="s">
        <v>258</v>
      </c>
      <c r="D8" s="365"/>
      <c r="E8" s="376" t="s">
        <v>6</v>
      </c>
      <c r="F8" s="376"/>
      <c r="G8" s="376" t="s">
        <v>6</v>
      </c>
      <c r="H8" s="376"/>
      <c r="I8" s="40" t="s">
        <v>6</v>
      </c>
      <c r="J8" s="376" t="s">
        <v>6</v>
      </c>
      <c r="K8" s="376"/>
      <c r="L8" s="377" t="s">
        <v>121</v>
      </c>
      <c r="M8" s="378" t="s">
        <v>8</v>
      </c>
    </row>
    <row r="9" spans="1:16" ht="37.5" thickTop="1" thickBot="1">
      <c r="A9" s="374"/>
      <c r="B9" s="374"/>
      <c r="C9" s="41" t="s">
        <v>122</v>
      </c>
      <c r="D9" s="42" t="s">
        <v>10</v>
      </c>
      <c r="E9" s="43" t="s">
        <v>256</v>
      </c>
      <c r="F9" s="44" t="s">
        <v>10</v>
      </c>
      <c r="G9" s="43" t="s">
        <v>257</v>
      </c>
      <c r="H9" s="44" t="s">
        <v>10</v>
      </c>
      <c r="I9" s="45" t="s">
        <v>123</v>
      </c>
      <c r="J9" s="43" t="s">
        <v>12</v>
      </c>
      <c r="K9" s="44" t="s">
        <v>10</v>
      </c>
      <c r="L9" s="377"/>
      <c r="M9" s="378"/>
    </row>
    <row r="10" spans="1:16" ht="16.5" thickTop="1" thickBot="1">
      <c r="A10" s="374"/>
      <c r="B10" s="374"/>
      <c r="C10" s="46" t="s">
        <v>13</v>
      </c>
      <c r="D10" s="46" t="s">
        <v>14</v>
      </c>
      <c r="E10" s="46" t="s">
        <v>15</v>
      </c>
      <c r="F10" s="46" t="s">
        <v>16</v>
      </c>
      <c r="G10" s="46" t="s">
        <v>17</v>
      </c>
      <c r="H10" s="46" t="s">
        <v>18</v>
      </c>
      <c r="I10" s="46" t="s">
        <v>19</v>
      </c>
      <c r="J10" s="46" t="s">
        <v>20</v>
      </c>
      <c r="K10" s="46" t="s">
        <v>21</v>
      </c>
      <c r="L10" s="46" t="s">
        <v>22</v>
      </c>
      <c r="M10" s="47" t="s">
        <v>23</v>
      </c>
    </row>
    <row r="11" spans="1:16" ht="15.75" thickTop="1">
      <c r="A11" s="370" t="s">
        <v>41</v>
      </c>
      <c r="B11" s="370"/>
      <c r="C11" s="48"/>
      <c r="D11" s="49"/>
      <c r="E11" s="48"/>
      <c r="F11" s="49"/>
      <c r="G11" s="48"/>
      <c r="H11" s="49"/>
      <c r="I11" s="50"/>
      <c r="J11" s="48"/>
      <c r="K11" s="49"/>
      <c r="L11" s="48"/>
      <c r="M11" s="51"/>
    </row>
    <row r="12" spans="1:16" s="157" customFormat="1">
      <c r="A12" s="180" t="s">
        <v>25</v>
      </c>
      <c r="B12" s="179" t="s">
        <v>26</v>
      </c>
      <c r="C12" s="48"/>
      <c r="D12" s="49"/>
      <c r="E12" s="48"/>
      <c r="F12" s="49"/>
      <c r="G12" s="48"/>
      <c r="H12" s="49"/>
      <c r="I12" s="52"/>
      <c r="J12" s="48"/>
      <c r="K12" s="49"/>
      <c r="L12" s="48"/>
      <c r="M12" s="51"/>
      <c r="N12" s="156"/>
      <c r="O12" s="156"/>
      <c r="P12" s="156"/>
    </row>
    <row r="13" spans="1:16">
      <c r="A13" s="53" t="s">
        <v>43</v>
      </c>
      <c r="B13" s="54" t="s">
        <v>44</v>
      </c>
      <c r="C13" s="19">
        <v>18860320</v>
      </c>
      <c r="D13" s="182">
        <f>C13/C20</f>
        <v>0.63429763322882959</v>
      </c>
      <c r="E13" s="19">
        <v>18800000</v>
      </c>
      <c r="F13" s="182">
        <f>E13/E20</f>
        <v>0.64885759646579688</v>
      </c>
      <c r="G13" s="19">
        <v>21300000</v>
      </c>
      <c r="H13" s="182">
        <f>G13/G20</f>
        <v>0.66797962818936751</v>
      </c>
      <c r="I13" s="56">
        <f>G13-E13</f>
        <v>2500000</v>
      </c>
      <c r="J13" s="19">
        <v>13716487</v>
      </c>
      <c r="K13" s="182">
        <f>J13/J20</f>
        <v>0.70956196502163738</v>
      </c>
      <c r="L13" s="56">
        <f>G13-J13</f>
        <v>7583513</v>
      </c>
      <c r="M13" s="182">
        <f>L13/L20</f>
        <v>0.60396185876101183</v>
      </c>
    </row>
    <row r="14" spans="1:16">
      <c r="A14" s="53" t="s">
        <v>45</v>
      </c>
      <c r="B14" s="54" t="s">
        <v>46</v>
      </c>
      <c r="C14" s="19">
        <v>3132890</v>
      </c>
      <c r="D14" s="182">
        <f>C14/C20</f>
        <v>0.10536325535124896</v>
      </c>
      <c r="E14" s="19">
        <v>3150000</v>
      </c>
      <c r="F14" s="182">
        <f>E14/E20</f>
        <v>0.10871816110996066</v>
      </c>
      <c r="G14" s="19">
        <v>3450000</v>
      </c>
      <c r="H14" s="182">
        <f>G14/G20</f>
        <v>0.10819388343912291</v>
      </c>
      <c r="I14" s="56">
        <f t="shared" ref="I14:I19" si="0">G14-E14</f>
        <v>300000</v>
      </c>
      <c r="J14" s="19">
        <v>2286227</v>
      </c>
      <c r="K14" s="182">
        <f>J14/J20</f>
        <v>0.11826787154797894</v>
      </c>
      <c r="L14" s="56">
        <f t="shared" ref="L14:L19" si="1">G14-J14</f>
        <v>1163773</v>
      </c>
      <c r="M14" s="182">
        <f>L14/L20</f>
        <v>9.2684551903040063E-2</v>
      </c>
    </row>
    <row r="15" spans="1:16">
      <c r="A15" s="53" t="s">
        <v>47</v>
      </c>
      <c r="B15" s="54" t="s">
        <v>48</v>
      </c>
      <c r="C15" s="19">
        <v>7530970</v>
      </c>
      <c r="D15" s="182">
        <f>C15/C20</f>
        <v>0.25327653226018004</v>
      </c>
      <c r="E15" s="19">
        <v>7000000</v>
      </c>
      <c r="F15" s="182">
        <f>E15/E20</f>
        <v>0.24159591357769034</v>
      </c>
      <c r="G15" s="19">
        <v>7000000</v>
      </c>
      <c r="H15" s="182">
        <f>G15/G20</f>
        <v>0.21952382147068417</v>
      </c>
      <c r="I15" s="56">
        <f t="shared" si="0"/>
        <v>0</v>
      </c>
      <c r="J15" s="19">
        <v>3328208</v>
      </c>
      <c r="K15" s="182">
        <f>J15/J20</f>
        <v>0.17217016343038372</v>
      </c>
      <c r="L15" s="56">
        <f t="shared" si="1"/>
        <v>3671792</v>
      </c>
      <c r="M15" s="182">
        <f>L15/L20</f>
        <v>0.29242678443404962</v>
      </c>
    </row>
    <row r="16" spans="1:16">
      <c r="A16" s="53" t="s">
        <v>49</v>
      </c>
      <c r="B16" s="54" t="s">
        <v>50</v>
      </c>
      <c r="C16" s="19"/>
      <c r="D16" s="182">
        <f>C16/C20</f>
        <v>0</v>
      </c>
      <c r="E16" s="19"/>
      <c r="F16" s="182">
        <f>E16/E20</f>
        <v>0</v>
      </c>
      <c r="G16" s="19"/>
      <c r="H16" s="182">
        <f>G16/G20</f>
        <v>0</v>
      </c>
      <c r="I16" s="56">
        <f t="shared" si="0"/>
        <v>0</v>
      </c>
      <c r="J16" s="19"/>
      <c r="K16" s="182">
        <f>J16/J20</f>
        <v>0</v>
      </c>
      <c r="L16" s="56">
        <f t="shared" si="1"/>
        <v>0</v>
      </c>
      <c r="M16" s="182">
        <f>L16/L20</f>
        <v>0</v>
      </c>
    </row>
    <row r="17" spans="1:13">
      <c r="A17" s="53" t="s">
        <v>51</v>
      </c>
      <c r="B17" s="54" t="s">
        <v>52</v>
      </c>
      <c r="C17" s="19"/>
      <c r="D17" s="182">
        <f>C17/C20</f>
        <v>0</v>
      </c>
      <c r="E17" s="19"/>
      <c r="F17" s="182">
        <f>E17/E20</f>
        <v>0</v>
      </c>
      <c r="G17" s="19"/>
      <c r="H17" s="182">
        <f>G17/G20</f>
        <v>0</v>
      </c>
      <c r="I17" s="56">
        <f t="shared" si="0"/>
        <v>0</v>
      </c>
      <c r="J17" s="19"/>
      <c r="K17" s="182">
        <f>J17/J20</f>
        <v>0</v>
      </c>
      <c r="L17" s="56">
        <f t="shared" si="1"/>
        <v>0</v>
      </c>
      <c r="M17" s="182">
        <f>L17/L20</f>
        <v>0</v>
      </c>
    </row>
    <row r="18" spans="1:13">
      <c r="A18" s="53" t="s">
        <v>53</v>
      </c>
      <c r="B18" s="54" t="s">
        <v>54</v>
      </c>
      <c r="C18" s="19"/>
      <c r="D18" s="182">
        <f>C18/C20</f>
        <v>0</v>
      </c>
      <c r="E18" s="19"/>
      <c r="F18" s="182">
        <f>E18/E20</f>
        <v>0</v>
      </c>
      <c r="G18" s="19"/>
      <c r="H18" s="182">
        <f>G18/G20</f>
        <v>0</v>
      </c>
      <c r="I18" s="56">
        <f t="shared" si="0"/>
        <v>0</v>
      </c>
      <c r="J18" s="19"/>
      <c r="K18" s="182">
        <f>J18/J20</f>
        <v>0</v>
      </c>
      <c r="L18" s="56">
        <f t="shared" si="1"/>
        <v>0</v>
      </c>
      <c r="M18" s="182">
        <f>L18/L20</f>
        <v>0</v>
      </c>
    </row>
    <row r="19" spans="1:13">
      <c r="A19" s="53" t="s">
        <v>55</v>
      </c>
      <c r="B19" s="54" t="s">
        <v>56</v>
      </c>
      <c r="C19" s="19">
        <v>210000</v>
      </c>
      <c r="D19" s="182">
        <f>C19/C20</f>
        <v>7.0625791597414157E-3</v>
      </c>
      <c r="E19" s="19">
        <v>24000</v>
      </c>
      <c r="F19" s="182">
        <f>E19/E20</f>
        <v>8.2832884655208118E-4</v>
      </c>
      <c r="G19" s="19">
        <v>137200</v>
      </c>
      <c r="H19" s="182">
        <f>G19/G20</f>
        <v>4.3026669008254092E-3</v>
      </c>
      <c r="I19" s="56">
        <f t="shared" si="0"/>
        <v>113200</v>
      </c>
      <c r="J19" s="19">
        <v>0</v>
      </c>
      <c r="K19" s="182">
        <f>J19/J20</f>
        <v>0</v>
      </c>
      <c r="L19" s="56">
        <f t="shared" si="1"/>
        <v>137200</v>
      </c>
      <c r="M19" s="182">
        <f>L19/L20</f>
        <v>1.0926804901898476E-2</v>
      </c>
    </row>
    <row r="20" spans="1:13">
      <c r="A20" s="58"/>
      <c r="B20" s="59" t="s">
        <v>124</v>
      </c>
      <c r="C20" s="60">
        <f>SUM(C13:C19)</f>
        <v>29734180</v>
      </c>
      <c r="D20" s="183">
        <f t="shared" ref="D20:M20" si="2">SUM(D13:D19)</f>
        <v>1</v>
      </c>
      <c r="E20" s="60">
        <f t="shared" si="2"/>
        <v>28974000</v>
      </c>
      <c r="F20" s="183">
        <f t="shared" si="2"/>
        <v>1</v>
      </c>
      <c r="G20" s="60">
        <f t="shared" si="2"/>
        <v>31887200</v>
      </c>
      <c r="H20" s="181">
        <f t="shared" si="2"/>
        <v>1</v>
      </c>
      <c r="I20" s="60">
        <f t="shared" si="2"/>
        <v>2913200</v>
      </c>
      <c r="J20" s="60">
        <f t="shared" si="2"/>
        <v>19330922</v>
      </c>
      <c r="K20" s="181">
        <f t="shared" si="2"/>
        <v>1</v>
      </c>
      <c r="L20" s="60">
        <f t="shared" si="2"/>
        <v>12556278</v>
      </c>
      <c r="M20" s="181">
        <f t="shared" si="2"/>
        <v>1</v>
      </c>
    </row>
    <row r="21" spans="1:13">
      <c r="A21" s="53" t="s">
        <v>58</v>
      </c>
      <c r="B21" s="54" t="s">
        <v>59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7">
        <v>0</v>
      </c>
    </row>
    <row r="22" spans="1:13">
      <c r="A22" s="53" t="s">
        <v>60</v>
      </c>
      <c r="B22" s="54" t="s">
        <v>61</v>
      </c>
      <c r="C22" s="55">
        <v>0</v>
      </c>
      <c r="D22" s="55">
        <v>0</v>
      </c>
      <c r="E22" s="55">
        <v>0</v>
      </c>
      <c r="F22" s="55">
        <v>0</v>
      </c>
      <c r="G22" s="55">
        <v>5871000</v>
      </c>
      <c r="H22" s="55">
        <v>0</v>
      </c>
      <c r="I22" s="55">
        <f>G22</f>
        <v>5871000</v>
      </c>
      <c r="J22" s="55">
        <v>0</v>
      </c>
      <c r="K22" s="55">
        <v>0</v>
      </c>
      <c r="L22" s="56">
        <f>G22-J22</f>
        <v>5871000</v>
      </c>
      <c r="M22" s="57">
        <v>0</v>
      </c>
    </row>
    <row r="23" spans="1:13">
      <c r="A23" s="58"/>
      <c r="B23" s="59" t="s">
        <v>125</v>
      </c>
      <c r="C23" s="60">
        <f>SUM(C21:C22)</f>
        <v>0</v>
      </c>
      <c r="D23" s="60">
        <f t="shared" ref="D23:M23" si="3">SUM(D21:D22)</f>
        <v>0</v>
      </c>
      <c r="E23" s="60">
        <f t="shared" si="3"/>
        <v>0</v>
      </c>
      <c r="F23" s="60">
        <f t="shared" si="3"/>
        <v>0</v>
      </c>
      <c r="G23" s="60">
        <f t="shared" si="3"/>
        <v>5871000</v>
      </c>
      <c r="H23" s="60">
        <f t="shared" si="3"/>
        <v>0</v>
      </c>
      <c r="I23" s="60">
        <f t="shared" si="3"/>
        <v>5871000</v>
      </c>
      <c r="J23" s="60">
        <f t="shared" si="3"/>
        <v>0</v>
      </c>
      <c r="K23" s="60">
        <f t="shared" si="3"/>
        <v>0</v>
      </c>
      <c r="L23" s="60">
        <f t="shared" si="3"/>
        <v>5871000</v>
      </c>
      <c r="M23" s="60">
        <f t="shared" si="3"/>
        <v>0</v>
      </c>
    </row>
    <row r="24" spans="1:13">
      <c r="A24" s="53" t="s">
        <v>58</v>
      </c>
      <c r="B24" s="54" t="s">
        <v>59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7">
        <v>0</v>
      </c>
    </row>
    <row r="25" spans="1:13">
      <c r="A25" s="53" t="s">
        <v>60</v>
      </c>
      <c r="B25" s="54" t="s">
        <v>61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7">
        <v>0</v>
      </c>
    </row>
    <row r="26" spans="1:13">
      <c r="A26" s="58"/>
      <c r="B26" s="59" t="s">
        <v>126</v>
      </c>
      <c r="C26" s="60">
        <f>SUM(C24:C25)</f>
        <v>0</v>
      </c>
      <c r="D26" s="60">
        <f t="shared" ref="D26:M26" si="4">SUM(D24:D25)</f>
        <v>0</v>
      </c>
      <c r="E26" s="60">
        <f t="shared" si="4"/>
        <v>0</v>
      </c>
      <c r="F26" s="60">
        <f t="shared" si="4"/>
        <v>0</v>
      </c>
      <c r="G26" s="60">
        <f t="shared" si="4"/>
        <v>0</v>
      </c>
      <c r="H26" s="60">
        <f t="shared" si="4"/>
        <v>0</v>
      </c>
      <c r="I26" s="60">
        <f t="shared" si="4"/>
        <v>0</v>
      </c>
      <c r="J26" s="60">
        <f t="shared" si="4"/>
        <v>0</v>
      </c>
      <c r="K26" s="60">
        <f t="shared" si="4"/>
        <v>0</v>
      </c>
      <c r="L26" s="60">
        <f t="shared" si="4"/>
        <v>0</v>
      </c>
      <c r="M26" s="60">
        <f t="shared" si="4"/>
        <v>0</v>
      </c>
    </row>
    <row r="27" spans="1:13">
      <c r="A27" s="63"/>
      <c r="B27" s="64" t="s">
        <v>127</v>
      </c>
      <c r="C27" s="65">
        <f>C26+C23</f>
        <v>0</v>
      </c>
      <c r="D27" s="65">
        <f t="shared" ref="D27:M27" si="5">D26+D23</f>
        <v>0</v>
      </c>
      <c r="E27" s="65">
        <f t="shared" si="5"/>
        <v>0</v>
      </c>
      <c r="F27" s="65">
        <f t="shared" si="5"/>
        <v>0</v>
      </c>
      <c r="G27" s="65">
        <f t="shared" si="5"/>
        <v>5871000</v>
      </c>
      <c r="H27" s="65">
        <f t="shared" si="5"/>
        <v>0</v>
      </c>
      <c r="I27" s="65">
        <f t="shared" si="5"/>
        <v>5871000</v>
      </c>
      <c r="J27" s="65">
        <f t="shared" si="5"/>
        <v>0</v>
      </c>
      <c r="K27" s="65">
        <f t="shared" si="5"/>
        <v>0</v>
      </c>
      <c r="L27" s="65">
        <f t="shared" si="5"/>
        <v>5871000</v>
      </c>
      <c r="M27" s="65">
        <f t="shared" si="5"/>
        <v>0</v>
      </c>
    </row>
    <row r="28" spans="1:13">
      <c r="A28" s="63"/>
      <c r="B28" s="64" t="s">
        <v>128</v>
      </c>
      <c r="C28" s="65">
        <f>C27+C20</f>
        <v>29734180</v>
      </c>
      <c r="D28" s="184">
        <f t="shared" ref="D28:M28" si="6">D27+D20</f>
        <v>1</v>
      </c>
      <c r="E28" s="65">
        <f t="shared" si="6"/>
        <v>28974000</v>
      </c>
      <c r="F28" s="65">
        <f t="shared" si="6"/>
        <v>1</v>
      </c>
      <c r="G28" s="65">
        <f t="shared" si="6"/>
        <v>37758200</v>
      </c>
      <c r="H28" s="65">
        <f t="shared" si="6"/>
        <v>1</v>
      </c>
      <c r="I28" s="65">
        <f t="shared" si="6"/>
        <v>8784200</v>
      </c>
      <c r="J28" s="65">
        <f t="shared" si="6"/>
        <v>19330922</v>
      </c>
      <c r="K28" s="65">
        <f t="shared" si="6"/>
        <v>1</v>
      </c>
      <c r="L28" s="65">
        <f t="shared" si="6"/>
        <v>18427278</v>
      </c>
      <c r="M28" s="65">
        <f t="shared" si="6"/>
        <v>1</v>
      </c>
    </row>
    <row r="29" spans="1:13">
      <c r="A29" s="58"/>
      <c r="B29" s="59" t="s">
        <v>129</v>
      </c>
      <c r="C29" s="60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0">
        <v>0</v>
      </c>
      <c r="K29" s="61">
        <v>0</v>
      </c>
      <c r="L29" s="61">
        <v>0</v>
      </c>
      <c r="M29" s="62">
        <v>0</v>
      </c>
    </row>
    <row r="30" spans="1:13">
      <c r="A30" s="58"/>
      <c r="B30" s="59" t="s">
        <v>130</v>
      </c>
      <c r="C30" s="60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0">
        <v>0</v>
      </c>
      <c r="K30" s="61">
        <v>0</v>
      </c>
      <c r="L30" s="61">
        <v>0</v>
      </c>
      <c r="M30" s="62">
        <v>0</v>
      </c>
    </row>
    <row r="31" spans="1:13" ht="15.75" thickBot="1">
      <c r="A31" s="63"/>
      <c r="B31" s="64" t="s">
        <v>131</v>
      </c>
      <c r="C31" s="65">
        <f>C30+C29+C28</f>
        <v>29734180</v>
      </c>
      <c r="D31" s="65">
        <f t="shared" ref="D31:M31" si="7">D30+D29+D28</f>
        <v>1</v>
      </c>
      <c r="E31" s="65">
        <f>E30+E29+E28</f>
        <v>28974000</v>
      </c>
      <c r="F31" s="65">
        <f t="shared" si="7"/>
        <v>1</v>
      </c>
      <c r="G31" s="65">
        <f t="shared" si="7"/>
        <v>37758200</v>
      </c>
      <c r="H31" s="65">
        <f t="shared" si="7"/>
        <v>1</v>
      </c>
      <c r="I31" s="65">
        <f t="shared" si="7"/>
        <v>8784200</v>
      </c>
      <c r="J31" s="65">
        <f t="shared" si="7"/>
        <v>19330922</v>
      </c>
      <c r="K31" s="65">
        <f t="shared" si="7"/>
        <v>1</v>
      </c>
      <c r="L31" s="65">
        <f t="shared" si="7"/>
        <v>18427278</v>
      </c>
      <c r="M31" s="65">
        <f t="shared" si="7"/>
        <v>1</v>
      </c>
    </row>
    <row r="32" spans="1:13" ht="15.75" thickTop="1">
      <c r="A32" s="371" t="s">
        <v>132</v>
      </c>
      <c r="B32" s="371"/>
      <c r="C32" s="68"/>
      <c r="D32" s="69"/>
      <c r="E32" s="68"/>
      <c r="F32" s="69"/>
      <c r="G32" s="68"/>
      <c r="H32" s="69"/>
      <c r="I32" s="70"/>
      <c r="J32" s="68"/>
      <c r="K32" s="69"/>
      <c r="L32" s="68"/>
      <c r="M32" s="71"/>
    </row>
    <row r="33" spans="1:17" s="157" customFormat="1">
      <c r="A33" s="178" t="s">
        <v>42</v>
      </c>
      <c r="B33" s="179" t="s">
        <v>26</v>
      </c>
      <c r="C33" s="48"/>
      <c r="D33" s="49"/>
      <c r="E33" s="48"/>
      <c r="F33" s="49"/>
      <c r="G33" s="48"/>
      <c r="H33" s="49"/>
      <c r="I33" s="52"/>
      <c r="J33" s="48"/>
      <c r="K33" s="49"/>
      <c r="L33" s="48"/>
      <c r="M33" s="51"/>
      <c r="N33" s="156"/>
      <c r="O33" s="156"/>
      <c r="P33" s="156"/>
    </row>
    <row r="34" spans="1:17">
      <c r="A34" s="53"/>
      <c r="B34" s="72" t="s">
        <v>133</v>
      </c>
      <c r="C34" s="65">
        <f>C36</f>
        <v>29734180</v>
      </c>
      <c r="D34" s="65">
        <f t="shared" ref="D34:M34" si="8">D36</f>
        <v>1</v>
      </c>
      <c r="E34" s="65">
        <f t="shared" si="8"/>
        <v>28974000</v>
      </c>
      <c r="F34" s="65">
        <f t="shared" si="8"/>
        <v>1</v>
      </c>
      <c r="G34" s="65">
        <f t="shared" si="8"/>
        <v>37758200</v>
      </c>
      <c r="H34" s="65">
        <f t="shared" si="8"/>
        <v>1</v>
      </c>
      <c r="I34" s="65">
        <f t="shared" si="8"/>
        <v>8784200</v>
      </c>
      <c r="J34" s="65">
        <f t="shared" si="8"/>
        <v>19330922</v>
      </c>
      <c r="K34" s="65">
        <f t="shared" si="8"/>
        <v>1</v>
      </c>
      <c r="L34" s="65">
        <f t="shared" si="8"/>
        <v>18427278</v>
      </c>
      <c r="M34" s="65">
        <f t="shared" si="8"/>
        <v>1</v>
      </c>
    </row>
    <row r="35" spans="1:17" s="157" customFormat="1">
      <c r="A35" s="58" t="s">
        <v>134</v>
      </c>
      <c r="B35" s="74" t="s">
        <v>135</v>
      </c>
      <c r="C35" s="60"/>
      <c r="D35" s="61"/>
      <c r="E35" s="61"/>
      <c r="F35" s="61"/>
      <c r="G35" s="61"/>
      <c r="H35" s="61"/>
      <c r="I35" s="61"/>
      <c r="J35" s="60"/>
      <c r="K35" s="61"/>
      <c r="L35" s="61"/>
      <c r="M35" s="62"/>
      <c r="N35" s="156"/>
      <c r="O35" s="156"/>
      <c r="P35" s="156"/>
    </row>
    <row r="36" spans="1:17">
      <c r="A36" s="53" t="s">
        <v>227</v>
      </c>
      <c r="B36" s="73" t="s">
        <v>223</v>
      </c>
      <c r="C36" s="55">
        <f>C20</f>
        <v>29734180</v>
      </c>
      <c r="D36" s="55">
        <f t="shared" ref="D36:M36" si="9">D20</f>
        <v>1</v>
      </c>
      <c r="E36" s="55">
        <f t="shared" si="9"/>
        <v>28974000</v>
      </c>
      <c r="F36" s="55">
        <f t="shared" si="9"/>
        <v>1</v>
      </c>
      <c r="G36" s="55">
        <f>G20+G27</f>
        <v>37758200</v>
      </c>
      <c r="H36" s="55">
        <f t="shared" si="9"/>
        <v>1</v>
      </c>
      <c r="I36" s="55">
        <f>I20+I27</f>
        <v>8784200</v>
      </c>
      <c r="J36" s="55">
        <f t="shared" ref="J36:M36" si="10">J20+J27</f>
        <v>19330922</v>
      </c>
      <c r="K36" s="55">
        <f t="shared" si="10"/>
        <v>1</v>
      </c>
      <c r="L36" s="55">
        <f t="shared" si="10"/>
        <v>18427278</v>
      </c>
      <c r="M36" s="55">
        <f t="shared" si="10"/>
        <v>1</v>
      </c>
    </row>
    <row r="37" spans="1:17">
      <c r="A37" s="53"/>
      <c r="B37" s="72" t="s">
        <v>137</v>
      </c>
      <c r="C37" s="65">
        <f>C39+C41</f>
        <v>0</v>
      </c>
      <c r="D37" s="65">
        <f t="shared" ref="D37:M37" si="11">D39+D41</f>
        <v>0</v>
      </c>
      <c r="E37" s="65">
        <f t="shared" si="11"/>
        <v>0</v>
      </c>
      <c r="F37" s="65">
        <f t="shared" si="11"/>
        <v>0</v>
      </c>
      <c r="G37" s="65">
        <f t="shared" si="11"/>
        <v>0</v>
      </c>
      <c r="H37" s="65">
        <f t="shared" si="11"/>
        <v>0</v>
      </c>
      <c r="I37" s="65">
        <f t="shared" si="11"/>
        <v>0</v>
      </c>
      <c r="J37" s="65">
        <f t="shared" si="11"/>
        <v>0</v>
      </c>
      <c r="K37" s="65">
        <f t="shared" si="11"/>
        <v>0</v>
      </c>
      <c r="L37" s="65">
        <f t="shared" si="11"/>
        <v>0</v>
      </c>
      <c r="M37" s="65">
        <f t="shared" si="11"/>
        <v>0</v>
      </c>
    </row>
    <row r="38" spans="1:17">
      <c r="A38" s="53" t="s">
        <v>227</v>
      </c>
      <c r="B38" s="73" t="s">
        <v>223</v>
      </c>
      <c r="C38" s="55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5">
        <v>0</v>
      </c>
      <c r="K38" s="56">
        <v>0</v>
      </c>
      <c r="L38" s="56">
        <v>0</v>
      </c>
      <c r="M38" s="57">
        <v>0</v>
      </c>
    </row>
    <row r="39" spans="1:17">
      <c r="A39" s="53"/>
      <c r="B39" s="74" t="s">
        <v>125</v>
      </c>
      <c r="C39" s="60">
        <f>C40</f>
        <v>0</v>
      </c>
      <c r="D39" s="60">
        <f t="shared" ref="D39:M39" si="12">D40</f>
        <v>0</v>
      </c>
      <c r="E39" s="60">
        <f t="shared" si="12"/>
        <v>0</v>
      </c>
      <c r="F39" s="60">
        <f t="shared" si="12"/>
        <v>0</v>
      </c>
      <c r="G39" s="60">
        <f t="shared" si="12"/>
        <v>0</v>
      </c>
      <c r="H39" s="60">
        <f t="shared" si="12"/>
        <v>0</v>
      </c>
      <c r="I39" s="60">
        <f t="shared" si="12"/>
        <v>0</v>
      </c>
      <c r="J39" s="60">
        <f t="shared" si="12"/>
        <v>0</v>
      </c>
      <c r="K39" s="60">
        <f t="shared" si="12"/>
        <v>0</v>
      </c>
      <c r="L39" s="60">
        <f t="shared" si="12"/>
        <v>0</v>
      </c>
      <c r="M39" s="60">
        <f t="shared" si="12"/>
        <v>0</v>
      </c>
    </row>
    <row r="40" spans="1:17">
      <c r="A40" s="53" t="s">
        <v>227</v>
      </c>
      <c r="B40" s="73" t="s">
        <v>223</v>
      </c>
      <c r="C40" s="55"/>
      <c r="D40" s="56"/>
      <c r="E40" s="56"/>
      <c r="F40" s="56"/>
      <c r="G40" s="56"/>
      <c r="H40" s="56"/>
      <c r="I40" s="56"/>
      <c r="J40" s="55"/>
      <c r="K40" s="56"/>
      <c r="L40" s="56"/>
      <c r="M40" s="57"/>
    </row>
    <row r="41" spans="1:17">
      <c r="A41" s="53"/>
      <c r="B41" s="74" t="s">
        <v>126</v>
      </c>
      <c r="C41" s="60">
        <f>C42</f>
        <v>0</v>
      </c>
      <c r="D41" s="60">
        <f t="shared" ref="D41:M41" si="13">D42</f>
        <v>0</v>
      </c>
      <c r="E41" s="60">
        <f t="shared" si="13"/>
        <v>0</v>
      </c>
      <c r="F41" s="60">
        <f t="shared" si="13"/>
        <v>0</v>
      </c>
      <c r="G41" s="60">
        <f t="shared" si="13"/>
        <v>0</v>
      </c>
      <c r="H41" s="60">
        <f t="shared" si="13"/>
        <v>0</v>
      </c>
      <c r="I41" s="60">
        <f t="shared" si="13"/>
        <v>0</v>
      </c>
      <c r="J41" s="60">
        <f t="shared" si="13"/>
        <v>0</v>
      </c>
      <c r="K41" s="60">
        <f t="shared" si="13"/>
        <v>0</v>
      </c>
      <c r="L41" s="60">
        <f t="shared" si="13"/>
        <v>0</v>
      </c>
      <c r="M41" s="60">
        <f t="shared" si="13"/>
        <v>0</v>
      </c>
    </row>
    <row r="42" spans="1:17">
      <c r="A42" s="53" t="s">
        <v>227</v>
      </c>
      <c r="B42" s="73" t="s">
        <v>223</v>
      </c>
      <c r="C42" s="55"/>
      <c r="D42" s="56"/>
      <c r="E42" s="56"/>
      <c r="F42" s="56"/>
      <c r="G42" s="56"/>
      <c r="H42" s="56"/>
      <c r="I42" s="56"/>
      <c r="J42" s="55"/>
      <c r="K42" s="56"/>
      <c r="L42" s="56"/>
      <c r="M42" s="57"/>
    </row>
    <row r="43" spans="1:17">
      <c r="A43" s="53"/>
      <c r="B43" s="72" t="s">
        <v>138</v>
      </c>
      <c r="C43" s="65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5">
        <v>0</v>
      </c>
      <c r="K43" s="66">
        <v>0</v>
      </c>
      <c r="L43" s="66">
        <v>0</v>
      </c>
      <c r="M43" s="67">
        <v>0</v>
      </c>
    </row>
    <row r="44" spans="1:17">
      <c r="A44" s="53"/>
      <c r="B44" s="72" t="s">
        <v>139</v>
      </c>
      <c r="C44" s="65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5">
        <v>0</v>
      </c>
      <c r="K44" s="66">
        <v>0</v>
      </c>
      <c r="L44" s="66">
        <v>0</v>
      </c>
      <c r="M44" s="67">
        <v>0</v>
      </c>
    </row>
    <row r="45" spans="1:17" s="190" customFormat="1" ht="12" thickBot="1">
      <c r="A45" s="185"/>
      <c r="B45" s="186" t="s">
        <v>131</v>
      </c>
      <c r="C45" s="187">
        <f>C34+C37+C39+C41+C43+C44</f>
        <v>29734180</v>
      </c>
      <c r="D45" s="188"/>
      <c r="E45" s="187">
        <f>E34+E37+E39+E41+E43+E44</f>
        <v>28974000</v>
      </c>
      <c r="F45" s="188"/>
      <c r="G45" s="187">
        <f>G34+G37+G39+G41+G43+G44</f>
        <v>37758200</v>
      </c>
      <c r="H45" s="188"/>
      <c r="I45" s="187">
        <f>I34+I37+I39+I41+I43+I44</f>
        <v>8784200</v>
      </c>
      <c r="J45" s="187">
        <f>J34+J37+J39+J41+J43+J44</f>
        <v>19330922</v>
      </c>
      <c r="K45" s="188"/>
      <c r="L45" s="187">
        <f>L34+L37+L39+L41+L43+L44</f>
        <v>18427278</v>
      </c>
      <c r="M45" s="189"/>
      <c r="N45" s="191"/>
      <c r="O45" s="191"/>
      <c r="P45" s="191"/>
    </row>
    <row r="46" spans="1:17" ht="15.75" thickTop="1">
      <c r="A46" s="372"/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Q46" s="469"/>
    </row>
    <row r="47" spans="1:17">
      <c r="A47" s="143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</row>
    <row r="48" spans="1:17" ht="15" customHeight="1">
      <c r="A48" s="29"/>
      <c r="B48" s="367" t="s">
        <v>230</v>
      </c>
      <c r="C48" s="192" t="s">
        <v>228</v>
      </c>
      <c r="D48" s="366" t="s">
        <v>252</v>
      </c>
      <c r="E48" s="366"/>
      <c r="F48" s="373" t="s">
        <v>68</v>
      </c>
      <c r="G48" s="350"/>
      <c r="H48" s="31" t="s">
        <v>69</v>
      </c>
      <c r="I48" s="345"/>
      <c r="J48" s="352"/>
      <c r="K48" s="352"/>
      <c r="L48" s="346"/>
      <c r="M48" s="141"/>
    </row>
    <row r="49" spans="1:13">
      <c r="A49" s="193"/>
      <c r="B49" s="368"/>
      <c r="C49" s="192" t="s">
        <v>70</v>
      </c>
      <c r="D49" s="366"/>
      <c r="E49" s="366"/>
      <c r="F49" s="373"/>
      <c r="G49" s="350"/>
      <c r="H49" s="31" t="s">
        <v>70</v>
      </c>
      <c r="I49" s="345"/>
      <c r="J49" s="352"/>
      <c r="K49" s="352"/>
      <c r="L49" s="346"/>
      <c r="M49" s="141"/>
    </row>
    <row r="50" spans="1:13">
      <c r="A50" s="194"/>
      <c r="B50" s="369"/>
      <c r="C50" s="192" t="s">
        <v>229</v>
      </c>
      <c r="D50" s="348">
        <v>45915</v>
      </c>
      <c r="E50" s="346"/>
      <c r="F50" s="373"/>
      <c r="G50" s="350"/>
      <c r="H50" s="31" t="s">
        <v>71</v>
      </c>
      <c r="I50" s="345"/>
      <c r="J50" s="352"/>
      <c r="K50" s="352"/>
      <c r="L50" s="346"/>
      <c r="M50" s="141"/>
    </row>
  </sheetData>
  <mergeCells count="29">
    <mergeCell ref="A1:M1"/>
    <mergeCell ref="A2:M2"/>
    <mergeCell ref="A3:M3"/>
    <mergeCell ref="B6:D6"/>
    <mergeCell ref="E6:F6"/>
    <mergeCell ref="G6:M6"/>
    <mergeCell ref="A7:B10"/>
    <mergeCell ref="C7:M7"/>
    <mergeCell ref="E8:F8"/>
    <mergeCell ref="G8:H8"/>
    <mergeCell ref="J8:K8"/>
    <mergeCell ref="L8:L9"/>
    <mergeCell ref="M8:M9"/>
    <mergeCell ref="I50:L50"/>
    <mergeCell ref="G4:M5"/>
    <mergeCell ref="E4:F5"/>
    <mergeCell ref="B4:D5"/>
    <mergeCell ref="A4:A5"/>
    <mergeCell ref="C8:D8"/>
    <mergeCell ref="D48:E48"/>
    <mergeCell ref="D49:E49"/>
    <mergeCell ref="D50:E50"/>
    <mergeCell ref="B48:B50"/>
    <mergeCell ref="A11:B11"/>
    <mergeCell ref="A32:B32"/>
    <mergeCell ref="A46:M46"/>
    <mergeCell ref="F48:G50"/>
    <mergeCell ref="I48:L48"/>
    <mergeCell ref="I49:L49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26"/>
  <sheetViews>
    <sheetView zoomScaleNormal="100" workbookViewId="0">
      <selection activeCell="U14" sqref="U14:U15"/>
    </sheetView>
  </sheetViews>
  <sheetFormatPr defaultRowHeight="15"/>
  <cols>
    <col min="1" max="1" width="9" style="142" customWidth="1"/>
    <col min="2" max="2" width="11.5703125" style="142" customWidth="1"/>
    <col min="3" max="3" width="44.42578125" style="142" bestFit="1" customWidth="1"/>
    <col min="4" max="4" width="10.42578125" style="142" customWidth="1"/>
    <col min="5" max="5" width="21.140625" style="142" customWidth="1"/>
    <col min="6" max="6" width="11" style="142" customWidth="1"/>
    <col min="7" max="7" width="13.28515625" style="142" customWidth="1"/>
    <col min="8" max="8" width="10.85546875" style="142" bestFit="1" customWidth="1"/>
    <col min="9" max="9" width="9.7109375" style="142" bestFit="1" customWidth="1"/>
    <col min="10" max="10" width="8.7109375" style="142" bestFit="1" customWidth="1"/>
    <col min="11" max="11" width="9.28515625" style="142" bestFit="1" customWidth="1"/>
    <col min="12" max="12" width="8.85546875" style="142" bestFit="1" customWidth="1"/>
    <col min="13" max="13" width="8" style="142" customWidth="1"/>
    <col min="14" max="14" width="11" style="142" bestFit="1" customWidth="1"/>
    <col min="15" max="15" width="9.28515625" style="142" bestFit="1" customWidth="1"/>
    <col min="16" max="16" width="12" style="142" customWidth="1"/>
    <col min="17" max="17" width="8.7109375" style="142" bestFit="1" customWidth="1"/>
    <col min="18" max="16384" width="9.140625" style="142"/>
  </cols>
  <sheetData>
    <row r="1" spans="1:17" ht="20.100000000000001" customHeight="1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ht="18" customHeight="1">
      <c r="A2" s="330" t="s">
        <v>146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</row>
    <row r="3" spans="1:17" ht="21" customHeight="1" thickBot="1">
      <c r="A3" s="349" t="s">
        <v>262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s="199" customFormat="1" ht="15.75" thickTop="1">
      <c r="A4" s="392" t="s">
        <v>100</v>
      </c>
      <c r="B4" s="389" t="s">
        <v>25</v>
      </c>
      <c r="C4" s="389" t="s">
        <v>103</v>
      </c>
      <c r="D4" s="389" t="s">
        <v>99</v>
      </c>
      <c r="E4" s="389" t="s">
        <v>98</v>
      </c>
      <c r="F4" s="389" t="s">
        <v>6</v>
      </c>
      <c r="G4" s="395" t="s">
        <v>97</v>
      </c>
      <c r="H4" s="386" t="s">
        <v>96</v>
      </c>
      <c r="I4" s="387"/>
      <c r="J4" s="387"/>
      <c r="K4" s="387"/>
      <c r="L4" s="387"/>
      <c r="M4" s="387"/>
      <c r="N4" s="387"/>
      <c r="O4" s="387"/>
      <c r="P4" s="387"/>
      <c r="Q4" s="388"/>
    </row>
    <row r="5" spans="1:17">
      <c r="A5" s="393"/>
      <c r="B5" s="390"/>
      <c r="C5" s="390"/>
      <c r="D5" s="390"/>
      <c r="E5" s="390"/>
      <c r="F5" s="333"/>
      <c r="G5" s="396"/>
      <c r="H5" s="145" t="s">
        <v>58</v>
      </c>
      <c r="I5" s="145" t="s">
        <v>60</v>
      </c>
      <c r="J5" s="145" t="s">
        <v>43</v>
      </c>
      <c r="K5" s="145" t="s">
        <v>45</v>
      </c>
      <c r="L5" s="145" t="s">
        <v>47</v>
      </c>
      <c r="M5" s="145" t="s">
        <v>49</v>
      </c>
      <c r="N5" s="145" t="s">
        <v>51</v>
      </c>
      <c r="O5" s="145" t="s">
        <v>53</v>
      </c>
      <c r="P5" s="195" t="s">
        <v>55</v>
      </c>
      <c r="Q5" s="146" t="s">
        <v>79</v>
      </c>
    </row>
    <row r="6" spans="1:17" ht="36">
      <c r="A6" s="394"/>
      <c r="B6" s="391"/>
      <c r="C6" s="391"/>
      <c r="D6" s="391"/>
      <c r="E6" s="391"/>
      <c r="F6" s="147" t="s">
        <v>246</v>
      </c>
      <c r="G6" s="397"/>
      <c r="H6" s="149" t="s">
        <v>145</v>
      </c>
      <c r="I6" s="149" t="s">
        <v>144</v>
      </c>
      <c r="J6" s="149" t="s">
        <v>92</v>
      </c>
      <c r="K6" s="149" t="s">
        <v>143</v>
      </c>
      <c r="L6" s="149" t="s">
        <v>142</v>
      </c>
      <c r="M6" s="149" t="s">
        <v>141</v>
      </c>
      <c r="N6" s="149" t="s">
        <v>140</v>
      </c>
      <c r="O6" s="149" t="s">
        <v>231</v>
      </c>
      <c r="P6" s="196" t="s">
        <v>86</v>
      </c>
      <c r="Q6" s="148" t="s">
        <v>79</v>
      </c>
    </row>
    <row r="7" spans="1:17">
      <c r="A7" s="37">
        <v>12</v>
      </c>
      <c r="B7" s="164" t="s">
        <v>224</v>
      </c>
      <c r="C7" s="78" t="s">
        <v>223</v>
      </c>
      <c r="D7" s="35" t="s">
        <v>85</v>
      </c>
      <c r="E7" s="36" t="s">
        <v>84</v>
      </c>
      <c r="F7" s="35">
        <v>2024</v>
      </c>
      <c r="G7" s="34" t="s">
        <v>81</v>
      </c>
      <c r="H7" s="33">
        <v>0</v>
      </c>
      <c r="I7" s="33">
        <v>0</v>
      </c>
      <c r="J7" s="33">
        <v>18800000</v>
      </c>
      <c r="K7" s="33">
        <v>3150000</v>
      </c>
      <c r="L7" s="33">
        <v>7000000</v>
      </c>
      <c r="M7" s="33">
        <v>0</v>
      </c>
      <c r="N7" s="33">
        <v>0</v>
      </c>
      <c r="O7" s="33">
        <v>0</v>
      </c>
      <c r="P7" s="33">
        <v>24000</v>
      </c>
      <c r="Q7" s="32">
        <f>SUM(H7:P7)</f>
        <v>28974000</v>
      </c>
    </row>
    <row r="8" spans="1:17">
      <c r="A8" s="37">
        <v>12</v>
      </c>
      <c r="B8" s="164" t="s">
        <v>224</v>
      </c>
      <c r="C8" s="78" t="s">
        <v>223</v>
      </c>
      <c r="D8" s="35" t="s">
        <v>85</v>
      </c>
      <c r="E8" s="36" t="s">
        <v>84</v>
      </c>
      <c r="F8" s="35">
        <v>2024</v>
      </c>
      <c r="G8" s="34" t="s">
        <v>80</v>
      </c>
      <c r="H8" s="33">
        <v>0</v>
      </c>
      <c r="I8" s="33">
        <v>5871000</v>
      </c>
      <c r="J8" s="33">
        <v>21300000</v>
      </c>
      <c r="K8" s="33">
        <v>3450000</v>
      </c>
      <c r="L8" s="33">
        <v>7000000</v>
      </c>
      <c r="M8" s="170">
        <v>0</v>
      </c>
      <c r="N8" s="33">
        <v>0</v>
      </c>
      <c r="O8" s="33">
        <v>0</v>
      </c>
      <c r="P8" s="33">
        <v>137200</v>
      </c>
      <c r="Q8" s="155">
        <f t="shared" ref="Q8:Q9" si="0">SUM(H8:P8)</f>
        <v>37758200</v>
      </c>
    </row>
    <row r="9" spans="1:17">
      <c r="A9" s="37">
        <v>12</v>
      </c>
      <c r="B9" s="164" t="s">
        <v>224</v>
      </c>
      <c r="C9" s="78" t="s">
        <v>223</v>
      </c>
      <c r="D9" s="35" t="s">
        <v>85</v>
      </c>
      <c r="E9" s="36" t="s">
        <v>84</v>
      </c>
      <c r="F9" s="35">
        <v>2024</v>
      </c>
      <c r="G9" s="34" t="s">
        <v>76</v>
      </c>
      <c r="H9" s="33">
        <v>0</v>
      </c>
      <c r="I9" s="33">
        <v>0</v>
      </c>
      <c r="J9" s="33">
        <v>13716487</v>
      </c>
      <c r="K9" s="33">
        <v>2286277</v>
      </c>
      <c r="L9" s="33">
        <v>3328208</v>
      </c>
      <c r="M9" s="170">
        <v>0</v>
      </c>
      <c r="N9" s="33">
        <v>0</v>
      </c>
      <c r="O9" s="33">
        <v>0</v>
      </c>
      <c r="P9" s="33">
        <v>0</v>
      </c>
      <c r="Q9" s="155">
        <f t="shared" si="0"/>
        <v>19330972</v>
      </c>
    </row>
    <row r="10" spans="1:17">
      <c r="A10" s="37">
        <v>12</v>
      </c>
      <c r="B10" s="164" t="s">
        <v>224</v>
      </c>
      <c r="C10" s="78" t="s">
        <v>223</v>
      </c>
      <c r="D10" s="35" t="s">
        <v>85</v>
      </c>
      <c r="E10" s="36" t="s">
        <v>84</v>
      </c>
      <c r="F10" s="35">
        <v>2024</v>
      </c>
      <c r="G10" s="34" t="s">
        <v>73</v>
      </c>
      <c r="H10" s="33">
        <v>0</v>
      </c>
      <c r="I10" s="33">
        <v>0</v>
      </c>
      <c r="J10" s="33">
        <v>0</v>
      </c>
      <c r="K10" s="33">
        <v>0</v>
      </c>
      <c r="L10" s="295"/>
      <c r="M10" s="33">
        <v>0</v>
      </c>
      <c r="N10" s="33">
        <v>0</v>
      </c>
      <c r="O10" s="33">
        <v>0</v>
      </c>
      <c r="P10" s="33">
        <v>0</v>
      </c>
      <c r="Q10" s="32">
        <f t="shared" ref="Q8:Q14" si="1">SUM(H10:P10)</f>
        <v>0</v>
      </c>
    </row>
    <row r="11" spans="1:17">
      <c r="A11" s="37">
        <v>12</v>
      </c>
      <c r="B11" s="164" t="s">
        <v>224</v>
      </c>
      <c r="C11" s="78" t="s">
        <v>223</v>
      </c>
      <c r="D11" s="164" t="s">
        <v>83</v>
      </c>
      <c r="E11" s="36" t="s">
        <v>82</v>
      </c>
      <c r="F11" s="35">
        <v>2024</v>
      </c>
      <c r="G11" s="34" t="s">
        <v>81</v>
      </c>
      <c r="H11" s="33">
        <v>0</v>
      </c>
      <c r="I11" s="33">
        <v>0</v>
      </c>
      <c r="J11" s="33">
        <v>0</v>
      </c>
      <c r="K11" s="33">
        <v>0</v>
      </c>
      <c r="L11" s="296"/>
      <c r="M11" s="33">
        <v>0</v>
      </c>
      <c r="N11" s="33">
        <v>0</v>
      </c>
      <c r="O11" s="33">
        <v>0</v>
      </c>
      <c r="P11" s="170">
        <v>0</v>
      </c>
      <c r="Q11" s="32">
        <f t="shared" si="1"/>
        <v>0</v>
      </c>
    </row>
    <row r="12" spans="1:17">
      <c r="A12" s="37">
        <v>12</v>
      </c>
      <c r="B12" s="164" t="s">
        <v>224</v>
      </c>
      <c r="C12" s="78" t="s">
        <v>223</v>
      </c>
      <c r="D12" s="164" t="s">
        <v>83</v>
      </c>
      <c r="E12" s="36" t="s">
        <v>82</v>
      </c>
      <c r="F12" s="35">
        <v>2024</v>
      </c>
      <c r="G12" s="34" t="s">
        <v>80</v>
      </c>
      <c r="H12" s="33">
        <v>0</v>
      </c>
      <c r="I12" s="33">
        <v>0</v>
      </c>
      <c r="J12" s="33">
        <v>0</v>
      </c>
      <c r="K12" s="33">
        <v>0</v>
      </c>
      <c r="L12" s="296"/>
      <c r="M12" s="33">
        <v>0</v>
      </c>
      <c r="N12" s="33">
        <v>0</v>
      </c>
      <c r="O12" s="33">
        <v>0</v>
      </c>
      <c r="P12" s="170">
        <v>0</v>
      </c>
      <c r="Q12" s="32">
        <f t="shared" si="1"/>
        <v>0</v>
      </c>
    </row>
    <row r="13" spans="1:17">
      <c r="A13" s="37">
        <v>12</v>
      </c>
      <c r="B13" s="164" t="s">
        <v>224</v>
      </c>
      <c r="C13" s="78" t="s">
        <v>223</v>
      </c>
      <c r="D13" s="164" t="s">
        <v>83</v>
      </c>
      <c r="E13" s="36" t="s">
        <v>82</v>
      </c>
      <c r="F13" s="35">
        <v>2024</v>
      </c>
      <c r="G13" s="34" t="s">
        <v>76</v>
      </c>
      <c r="H13" s="33">
        <v>0</v>
      </c>
      <c r="I13" s="33">
        <v>0</v>
      </c>
      <c r="J13" s="33">
        <v>0</v>
      </c>
      <c r="K13" s="33">
        <v>0</v>
      </c>
      <c r="L13" s="296"/>
      <c r="M13" s="33">
        <v>0</v>
      </c>
      <c r="N13" s="33">
        <v>0</v>
      </c>
      <c r="O13" s="33">
        <v>0</v>
      </c>
      <c r="P13" s="170">
        <v>0</v>
      </c>
      <c r="Q13" s="32">
        <f t="shared" si="1"/>
        <v>0</v>
      </c>
    </row>
    <row r="14" spans="1:17">
      <c r="A14" s="37">
        <v>12</v>
      </c>
      <c r="B14" s="164" t="s">
        <v>224</v>
      </c>
      <c r="C14" s="78" t="s">
        <v>223</v>
      </c>
      <c r="D14" s="164" t="s">
        <v>83</v>
      </c>
      <c r="E14" s="36" t="s">
        <v>82</v>
      </c>
      <c r="F14" s="35">
        <v>2024</v>
      </c>
      <c r="G14" s="34" t="s">
        <v>73</v>
      </c>
      <c r="H14" s="33">
        <v>0</v>
      </c>
      <c r="I14" s="33">
        <v>0</v>
      </c>
      <c r="J14" s="33">
        <v>0</v>
      </c>
      <c r="K14" s="33">
        <v>0</v>
      </c>
      <c r="L14" s="295"/>
      <c r="M14" s="33">
        <v>0</v>
      </c>
      <c r="N14" s="33">
        <v>0</v>
      </c>
      <c r="O14" s="33">
        <v>0</v>
      </c>
      <c r="P14" s="170">
        <v>0</v>
      </c>
      <c r="Q14" s="32">
        <f t="shared" si="1"/>
        <v>0</v>
      </c>
    </row>
    <row r="15" spans="1:17" s="161" customFormat="1">
      <c r="A15" s="150">
        <v>12</v>
      </c>
      <c r="B15" s="197" t="s">
        <v>224</v>
      </c>
      <c r="C15" s="198" t="s">
        <v>223</v>
      </c>
      <c r="D15" s="151"/>
      <c r="E15" s="158" t="s">
        <v>79</v>
      </c>
      <c r="F15" s="35">
        <v>2024</v>
      </c>
      <c r="G15" s="151" t="s">
        <v>81</v>
      </c>
      <c r="H15" s="160">
        <v>0</v>
      </c>
      <c r="I15" s="160">
        <v>0</v>
      </c>
      <c r="J15" s="160">
        <f>J7+J11</f>
        <v>18800000</v>
      </c>
      <c r="K15" s="160">
        <f t="shared" ref="K15:Q15" si="2">K7+K11</f>
        <v>3150000</v>
      </c>
      <c r="L15" s="160">
        <f t="shared" si="2"/>
        <v>7000000</v>
      </c>
      <c r="M15" s="160">
        <f t="shared" si="2"/>
        <v>0</v>
      </c>
      <c r="N15" s="160">
        <f t="shared" si="2"/>
        <v>0</v>
      </c>
      <c r="O15" s="160">
        <f t="shared" si="2"/>
        <v>0</v>
      </c>
      <c r="P15" s="160">
        <f t="shared" si="2"/>
        <v>24000</v>
      </c>
      <c r="Q15" s="160">
        <f t="shared" si="2"/>
        <v>28974000</v>
      </c>
    </row>
    <row r="16" spans="1:17" s="161" customFormat="1">
      <c r="A16" s="150">
        <v>12</v>
      </c>
      <c r="B16" s="197" t="s">
        <v>224</v>
      </c>
      <c r="C16" s="198" t="s">
        <v>223</v>
      </c>
      <c r="D16" s="151"/>
      <c r="E16" s="158" t="s">
        <v>79</v>
      </c>
      <c r="F16" s="35">
        <v>2024</v>
      </c>
      <c r="G16" s="151" t="s">
        <v>80</v>
      </c>
      <c r="H16" s="160">
        <v>0</v>
      </c>
      <c r="I16" s="160">
        <f>I8</f>
        <v>5871000</v>
      </c>
      <c r="J16" s="160">
        <f>J8+J12</f>
        <v>21300000</v>
      </c>
      <c r="K16" s="160">
        <f t="shared" ref="K16:Q16" si="3">K8+K12</f>
        <v>3450000</v>
      </c>
      <c r="L16" s="160">
        <f t="shared" si="3"/>
        <v>7000000</v>
      </c>
      <c r="M16" s="160">
        <f t="shared" si="3"/>
        <v>0</v>
      </c>
      <c r="N16" s="160">
        <f t="shared" si="3"/>
        <v>0</v>
      </c>
      <c r="O16" s="160">
        <f t="shared" si="3"/>
        <v>0</v>
      </c>
      <c r="P16" s="160">
        <f t="shared" si="3"/>
        <v>137200</v>
      </c>
      <c r="Q16" s="160">
        <f t="shared" si="3"/>
        <v>37758200</v>
      </c>
    </row>
    <row r="17" spans="1:17" s="161" customFormat="1">
      <c r="A17" s="150">
        <v>12</v>
      </c>
      <c r="B17" s="197" t="s">
        <v>224</v>
      </c>
      <c r="C17" s="198" t="s">
        <v>223</v>
      </c>
      <c r="D17" s="151"/>
      <c r="E17" s="158" t="s">
        <v>79</v>
      </c>
      <c r="F17" s="35">
        <v>2024</v>
      </c>
      <c r="G17" s="151" t="s">
        <v>76</v>
      </c>
      <c r="H17" s="160">
        <v>0</v>
      </c>
      <c r="I17" s="160">
        <v>0</v>
      </c>
      <c r="J17" s="160">
        <f>J9+J13</f>
        <v>13716487</v>
      </c>
      <c r="K17" s="160">
        <f t="shared" ref="K17:Q17" si="4">K9+K13</f>
        <v>2286277</v>
      </c>
      <c r="L17" s="160">
        <f t="shared" si="4"/>
        <v>3328208</v>
      </c>
      <c r="M17" s="160">
        <f t="shared" si="4"/>
        <v>0</v>
      </c>
      <c r="N17" s="160">
        <f t="shared" si="4"/>
        <v>0</v>
      </c>
      <c r="O17" s="160">
        <f t="shared" si="4"/>
        <v>0</v>
      </c>
      <c r="P17" s="160">
        <f t="shared" si="4"/>
        <v>0</v>
      </c>
      <c r="Q17" s="160">
        <f t="shared" si="4"/>
        <v>19330972</v>
      </c>
    </row>
    <row r="18" spans="1:17" s="161" customFormat="1">
      <c r="A18" s="150">
        <v>12</v>
      </c>
      <c r="B18" s="197" t="s">
        <v>224</v>
      </c>
      <c r="C18" s="198" t="s">
        <v>223</v>
      </c>
      <c r="D18" s="151"/>
      <c r="E18" s="158" t="s">
        <v>79</v>
      </c>
      <c r="F18" s="35">
        <v>2024</v>
      </c>
      <c r="G18" s="151" t="s">
        <v>73</v>
      </c>
      <c r="H18" s="160">
        <v>0</v>
      </c>
      <c r="I18" s="160">
        <v>0</v>
      </c>
      <c r="J18" s="160">
        <f>J10+J14</f>
        <v>0</v>
      </c>
      <c r="K18" s="160">
        <f t="shared" ref="K18:Q18" si="5">K10+K14</f>
        <v>0</v>
      </c>
      <c r="L18" s="160">
        <f t="shared" si="5"/>
        <v>0</v>
      </c>
      <c r="M18" s="160">
        <f t="shared" si="5"/>
        <v>0</v>
      </c>
      <c r="N18" s="160">
        <f t="shared" si="5"/>
        <v>0</v>
      </c>
      <c r="O18" s="160">
        <f t="shared" si="5"/>
        <v>0</v>
      </c>
      <c r="P18" s="160">
        <f t="shared" si="5"/>
        <v>0</v>
      </c>
      <c r="Q18" s="160">
        <f t="shared" si="5"/>
        <v>0</v>
      </c>
    </row>
    <row r="19" spans="1:17" s="156" customFormat="1">
      <c r="A19" s="150">
        <v>12</v>
      </c>
      <c r="B19" s="197" t="s">
        <v>224</v>
      </c>
      <c r="C19" s="153" t="s">
        <v>78</v>
      </c>
      <c r="D19" s="151"/>
      <c r="E19" s="152"/>
      <c r="F19" s="151">
        <v>2024</v>
      </c>
      <c r="G19" s="153"/>
      <c r="H19" s="154">
        <v>0</v>
      </c>
      <c r="I19" s="154">
        <f>I16</f>
        <v>5871000</v>
      </c>
      <c r="J19" s="154">
        <f t="shared" ref="J19:Q19" si="6">J16</f>
        <v>21300000</v>
      </c>
      <c r="K19" s="154">
        <f t="shared" si="6"/>
        <v>3450000</v>
      </c>
      <c r="L19" s="154">
        <f t="shared" si="6"/>
        <v>7000000</v>
      </c>
      <c r="M19" s="154">
        <f t="shared" si="6"/>
        <v>0</v>
      </c>
      <c r="N19" s="154">
        <f t="shared" si="6"/>
        <v>0</v>
      </c>
      <c r="O19" s="154">
        <f t="shared" si="6"/>
        <v>0</v>
      </c>
      <c r="P19" s="154">
        <f t="shared" si="6"/>
        <v>137200</v>
      </c>
      <c r="Q19" s="154">
        <f t="shared" si="6"/>
        <v>37758200</v>
      </c>
    </row>
    <row r="20" spans="1:17" s="156" customFormat="1">
      <c r="A20" s="150">
        <v>12</v>
      </c>
      <c r="B20" s="197" t="s">
        <v>224</v>
      </c>
      <c r="C20" s="153" t="s">
        <v>77</v>
      </c>
      <c r="D20" s="151"/>
      <c r="E20" s="152"/>
      <c r="F20" s="151">
        <v>2024</v>
      </c>
      <c r="G20" s="153"/>
      <c r="H20" s="159">
        <v>0</v>
      </c>
      <c r="I20" s="159">
        <v>0</v>
      </c>
      <c r="J20" s="159">
        <f>J17/J16</f>
        <v>0.64396652582159619</v>
      </c>
      <c r="K20" s="159">
        <f t="shared" ref="K20:Q20" si="7">K17/K16</f>
        <v>0.66268898550724642</v>
      </c>
      <c r="L20" s="159">
        <f t="shared" si="7"/>
        <v>0.47545828571428572</v>
      </c>
      <c r="M20" s="159">
        <v>0</v>
      </c>
      <c r="N20" s="159">
        <v>0</v>
      </c>
      <c r="O20" s="159">
        <v>0</v>
      </c>
      <c r="P20" s="159">
        <f t="shared" si="7"/>
        <v>0</v>
      </c>
      <c r="Q20" s="159">
        <f t="shared" si="7"/>
        <v>0.51196751963811837</v>
      </c>
    </row>
    <row r="21" spans="1:17">
      <c r="A21" s="37">
        <v>12</v>
      </c>
      <c r="B21" s="164" t="s">
        <v>224</v>
      </c>
      <c r="C21" s="34" t="s">
        <v>116</v>
      </c>
      <c r="D21" s="35" t="s">
        <v>75</v>
      </c>
      <c r="E21" s="36"/>
      <c r="F21" s="35">
        <v>2024</v>
      </c>
      <c r="G21" s="34" t="s">
        <v>76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170">
        <v>0</v>
      </c>
      <c r="Q21" s="32">
        <v>0</v>
      </c>
    </row>
    <row r="22" spans="1:17">
      <c r="A22" s="143"/>
      <c r="B22" s="143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ht="15" customHeight="1">
      <c r="A23" s="141"/>
      <c r="B23" s="141"/>
      <c r="C23" s="342" t="s">
        <v>72</v>
      </c>
      <c r="D23" s="31" t="s">
        <v>69</v>
      </c>
      <c r="E23" s="366" t="s">
        <v>252</v>
      </c>
      <c r="F23" s="366"/>
      <c r="G23" s="401" t="s">
        <v>68</v>
      </c>
      <c r="H23" s="192" t="s">
        <v>69</v>
      </c>
      <c r="I23" s="366"/>
      <c r="J23" s="366"/>
      <c r="K23" s="366"/>
      <c r="L23" s="141"/>
      <c r="M23" s="141"/>
      <c r="N23" s="141"/>
      <c r="O23" s="141"/>
      <c r="P23" s="141"/>
      <c r="Q23" s="141"/>
    </row>
    <row r="24" spans="1:17" ht="15" customHeight="1">
      <c r="A24" s="141"/>
      <c r="B24" s="141"/>
      <c r="C24" s="343"/>
      <c r="D24" s="31" t="s">
        <v>70</v>
      </c>
      <c r="E24" s="366"/>
      <c r="F24" s="366"/>
      <c r="G24" s="402"/>
      <c r="H24" s="192" t="s">
        <v>70</v>
      </c>
      <c r="I24" s="398"/>
      <c r="J24" s="399"/>
      <c r="K24" s="400"/>
      <c r="L24" s="141"/>
      <c r="M24" s="141"/>
      <c r="N24" s="141"/>
      <c r="O24" s="141"/>
      <c r="P24" s="141"/>
      <c r="Q24" s="141"/>
    </row>
    <row r="25" spans="1:17" ht="15" customHeight="1">
      <c r="A25" s="141"/>
      <c r="B25" s="141"/>
      <c r="C25" s="344"/>
      <c r="D25" s="31" t="s">
        <v>71</v>
      </c>
      <c r="E25" s="348">
        <v>45915</v>
      </c>
      <c r="F25" s="346"/>
      <c r="G25" s="403"/>
      <c r="H25" s="192" t="s">
        <v>71</v>
      </c>
      <c r="I25" s="398"/>
      <c r="J25" s="399"/>
      <c r="K25" s="400"/>
      <c r="L25" s="141"/>
      <c r="M25" s="141"/>
      <c r="N25" s="141"/>
      <c r="O25" s="141"/>
      <c r="P25" s="141"/>
      <c r="Q25" s="141"/>
    </row>
    <row r="26" spans="1:17" ht="24.95" customHeight="1">
      <c r="A26" s="143"/>
      <c r="B26" s="143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</sheetData>
  <mergeCells count="18">
    <mergeCell ref="I23:K23"/>
    <mergeCell ref="I24:K24"/>
    <mergeCell ref="I25:K25"/>
    <mergeCell ref="G23:G25"/>
    <mergeCell ref="C23:C25"/>
    <mergeCell ref="E23:F23"/>
    <mergeCell ref="E24:F24"/>
    <mergeCell ref="E25:F25"/>
    <mergeCell ref="H4:Q4"/>
    <mergeCell ref="A2:Q2"/>
    <mergeCell ref="A3:Q3"/>
    <mergeCell ref="B4:B6"/>
    <mergeCell ref="A4:A6"/>
    <mergeCell ref="C4:C6"/>
    <mergeCell ref="D4:D6"/>
    <mergeCell ref="E4:E6"/>
    <mergeCell ref="F4:F5"/>
    <mergeCell ref="G4:G6"/>
  </mergeCells>
  <printOptions horizontalCentered="1" verticalCentered="1"/>
  <pageMargins left="0" right="0" top="0" bottom="0" header="0" footer="0"/>
  <pageSetup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29"/>
  <sheetViews>
    <sheetView zoomScaleNormal="100" workbookViewId="0">
      <selection activeCell="M27" sqref="M27"/>
    </sheetView>
  </sheetViews>
  <sheetFormatPr defaultRowHeight="15"/>
  <cols>
    <col min="1" max="1" width="15" style="29" customWidth="1"/>
    <col min="2" max="2" width="37.28515625" style="29" customWidth="1"/>
    <col min="3" max="3" width="16.85546875" style="29" bestFit="1" customWidth="1"/>
    <col min="4" max="4" width="11.28515625" style="29" bestFit="1" customWidth="1"/>
    <col min="5" max="5" width="17.7109375" style="29" bestFit="1" customWidth="1"/>
    <col min="6" max="6" width="12.5703125" style="29" bestFit="1" customWidth="1"/>
    <col min="7" max="7" width="10.28515625" style="29" bestFit="1" customWidth="1"/>
    <col min="8" max="8" width="14.5703125" style="29" customWidth="1"/>
    <col min="9" max="9" width="12.5703125" style="29" bestFit="1" customWidth="1"/>
    <col min="10" max="10" width="11.28515625" style="29" bestFit="1" customWidth="1"/>
    <col min="11" max="11" width="14.5703125" style="29" customWidth="1"/>
    <col min="12" max="12" width="14.140625" style="29" customWidth="1"/>
    <col min="13" max="13" width="11.28515625" style="29" bestFit="1" customWidth="1"/>
    <col min="14" max="14" width="15.7109375" style="29" customWidth="1"/>
    <col min="15" max="15" width="14.42578125" style="29" customWidth="1"/>
    <col min="16" max="16" width="14.7109375" style="29" customWidth="1"/>
    <col min="17" max="17" width="13.28515625" style="29" customWidth="1"/>
    <col min="18" max="18" width="13.85546875" style="29" customWidth="1"/>
    <col min="19" max="16384" width="9.140625" style="29"/>
  </cols>
  <sheetData>
    <row r="1" spans="1:18">
      <c r="A1" s="38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>
      <c r="A2" s="404" t="s">
        <v>232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</row>
    <row r="3" spans="1:18">
      <c r="A3" s="380" t="s">
        <v>262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</row>
    <row r="4" spans="1:18" ht="15.75" thickBot="1">
      <c r="A4" s="381" t="s">
        <v>0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</row>
    <row r="5" spans="1:18" ht="30.75" customHeight="1" thickTop="1">
      <c r="A5" s="87" t="s">
        <v>226</v>
      </c>
      <c r="B5" s="359" t="s">
        <v>253</v>
      </c>
      <c r="C5" s="359"/>
      <c r="D5" s="359"/>
      <c r="E5" s="86" t="s">
        <v>2</v>
      </c>
      <c r="F5" s="405">
        <v>12</v>
      </c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</row>
    <row r="6" spans="1:18">
      <c r="A6" s="85" t="s">
        <v>225</v>
      </c>
      <c r="B6" s="382" t="s">
        <v>223</v>
      </c>
      <c r="C6" s="382"/>
      <c r="D6" s="382"/>
      <c r="E6" s="84" t="s">
        <v>118</v>
      </c>
      <c r="F6" s="411" t="s">
        <v>224</v>
      </c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</row>
    <row r="7" spans="1:18">
      <c r="A7" s="413" t="s">
        <v>177</v>
      </c>
      <c r="B7" s="414" t="s">
        <v>176</v>
      </c>
      <c r="C7" s="415" t="s">
        <v>175</v>
      </c>
      <c r="D7" s="376" t="s">
        <v>120</v>
      </c>
      <c r="E7" s="376"/>
      <c r="F7" s="376"/>
      <c r="G7" s="376" t="s">
        <v>174</v>
      </c>
      <c r="H7" s="376"/>
      <c r="I7" s="376"/>
      <c r="J7" s="376" t="s">
        <v>174</v>
      </c>
      <c r="K7" s="376"/>
      <c r="L7" s="376"/>
      <c r="M7" s="376" t="s">
        <v>174</v>
      </c>
      <c r="N7" s="376"/>
      <c r="O7" s="376"/>
      <c r="P7" s="416" t="s">
        <v>173</v>
      </c>
      <c r="Q7" s="416"/>
      <c r="R7" s="416"/>
    </row>
    <row r="8" spans="1:18" ht="45">
      <c r="A8" s="413"/>
      <c r="B8" s="414"/>
      <c r="C8" s="415"/>
      <c r="D8" s="41" t="s">
        <v>172</v>
      </c>
      <c r="E8" s="82" t="s">
        <v>171</v>
      </c>
      <c r="F8" s="44" t="s">
        <v>170</v>
      </c>
      <c r="G8" s="43" t="s">
        <v>169</v>
      </c>
      <c r="H8" s="82" t="s">
        <v>168</v>
      </c>
      <c r="I8" s="83" t="s">
        <v>167</v>
      </c>
      <c r="J8" s="43" t="s">
        <v>166</v>
      </c>
      <c r="K8" s="82" t="s">
        <v>165</v>
      </c>
      <c r="L8" s="83" t="s">
        <v>164</v>
      </c>
      <c r="M8" s="43" t="s">
        <v>163</v>
      </c>
      <c r="N8" s="82" t="s">
        <v>162</v>
      </c>
      <c r="O8" s="83" t="s">
        <v>161</v>
      </c>
      <c r="P8" s="43" t="s">
        <v>160</v>
      </c>
      <c r="Q8" s="82" t="s">
        <v>159</v>
      </c>
      <c r="R8" s="81" t="s">
        <v>158</v>
      </c>
    </row>
    <row r="9" spans="1:18" ht="15.75" thickBot="1">
      <c r="A9" s="80"/>
      <c r="B9" s="46"/>
      <c r="C9" s="46"/>
      <c r="D9" s="46" t="s">
        <v>13</v>
      </c>
      <c r="E9" s="46" t="s">
        <v>14</v>
      </c>
      <c r="F9" s="46" t="s">
        <v>15</v>
      </c>
      <c r="G9" s="46" t="s">
        <v>16</v>
      </c>
      <c r="H9" s="46" t="s">
        <v>17</v>
      </c>
      <c r="I9" s="46" t="s">
        <v>18</v>
      </c>
      <c r="J9" s="46" t="s">
        <v>157</v>
      </c>
      <c r="K9" s="46" t="s">
        <v>20</v>
      </c>
      <c r="L9" s="46" t="s">
        <v>21</v>
      </c>
      <c r="M9" s="46" t="s">
        <v>156</v>
      </c>
      <c r="N9" s="46" t="s">
        <v>155</v>
      </c>
      <c r="O9" s="46" t="s">
        <v>154</v>
      </c>
      <c r="P9" s="46" t="s">
        <v>153</v>
      </c>
      <c r="Q9" s="46" t="s">
        <v>152</v>
      </c>
      <c r="R9" s="47" t="s">
        <v>151</v>
      </c>
    </row>
    <row r="10" spans="1:18" s="216" customFormat="1" ht="15.75" thickTop="1">
      <c r="A10" s="406" t="s">
        <v>150</v>
      </c>
      <c r="B10" s="406"/>
      <c r="C10" s="212"/>
      <c r="D10" s="213"/>
      <c r="E10" s="212"/>
      <c r="F10" s="213"/>
      <c r="G10" s="212"/>
      <c r="H10" s="213"/>
      <c r="I10" s="214"/>
      <c r="J10" s="212"/>
      <c r="K10" s="213"/>
      <c r="L10" s="214"/>
      <c r="M10" s="212"/>
      <c r="N10" s="213"/>
      <c r="O10" s="214"/>
      <c r="P10" s="212"/>
      <c r="Q10" s="213"/>
      <c r="R10" s="215"/>
    </row>
    <row r="11" spans="1:18" s="216" customFormat="1" ht="36">
      <c r="A11" s="217" t="s">
        <v>227</v>
      </c>
      <c r="B11" s="218" t="s">
        <v>236</v>
      </c>
      <c r="C11" s="219" t="s">
        <v>147</v>
      </c>
      <c r="D11" s="210">
        <v>30</v>
      </c>
      <c r="E11" s="210">
        <v>21993210</v>
      </c>
      <c r="F11" s="210">
        <f>E11/D11</f>
        <v>733107</v>
      </c>
      <c r="G11" s="210">
        <v>25</v>
      </c>
      <c r="H11" s="210">
        <v>21950000</v>
      </c>
      <c r="I11" s="210">
        <f t="shared" ref="I11:I12" si="0">H11/G11</f>
        <v>878000</v>
      </c>
      <c r="J11" s="210">
        <f>G11</f>
        <v>25</v>
      </c>
      <c r="K11" s="210">
        <v>24750000</v>
      </c>
      <c r="L11" s="210">
        <f t="shared" ref="L11:L13" si="1">K11/J11</f>
        <v>990000</v>
      </c>
      <c r="M11" s="210">
        <v>10</v>
      </c>
      <c r="N11" s="210">
        <v>16002764</v>
      </c>
      <c r="O11" s="210">
        <f t="shared" ref="O11:O13" si="2">N11/M11</f>
        <v>1600276.4</v>
      </c>
      <c r="P11" s="210">
        <f>O11-F11</f>
        <v>867169.39999999991</v>
      </c>
      <c r="Q11" s="210">
        <f>O11-I11</f>
        <v>722276.39999999991</v>
      </c>
      <c r="R11" s="211">
        <f>O11-L11</f>
        <v>610276.39999999991</v>
      </c>
    </row>
    <row r="12" spans="1:18" s="216" customFormat="1" ht="36">
      <c r="A12" s="217" t="s">
        <v>227</v>
      </c>
      <c r="B12" s="218" t="s">
        <v>237</v>
      </c>
      <c r="C12" s="219" t="s">
        <v>147</v>
      </c>
      <c r="D12" s="303">
        <v>25</v>
      </c>
      <c r="E12" s="210">
        <v>7530970</v>
      </c>
      <c r="F12" s="210">
        <f>E12/D12</f>
        <v>301238.8</v>
      </c>
      <c r="G12" s="210">
        <v>25</v>
      </c>
      <c r="H12" s="210">
        <v>7000000</v>
      </c>
      <c r="I12" s="210">
        <f t="shared" si="0"/>
        <v>280000</v>
      </c>
      <c r="J12" s="210">
        <f>G12</f>
        <v>25</v>
      </c>
      <c r="K12" s="210">
        <v>7000000</v>
      </c>
      <c r="L12" s="210">
        <f t="shared" si="1"/>
        <v>280000</v>
      </c>
      <c r="M12" s="210">
        <v>10</v>
      </c>
      <c r="N12" s="304">
        <v>3328208</v>
      </c>
      <c r="O12" s="210">
        <f t="shared" si="2"/>
        <v>332820.8</v>
      </c>
      <c r="P12" s="210">
        <f>O12-F12</f>
        <v>31582</v>
      </c>
      <c r="Q12" s="210">
        <f>O12-I12</f>
        <v>52820.799999999988</v>
      </c>
      <c r="R12" s="211">
        <f>O12-L12</f>
        <v>52820.799999999988</v>
      </c>
    </row>
    <row r="13" spans="1:18" s="216" customFormat="1" ht="36">
      <c r="A13" s="217" t="s">
        <v>227</v>
      </c>
      <c r="B13" s="218" t="s">
        <v>263</v>
      </c>
      <c r="C13" s="470"/>
      <c r="D13" s="471"/>
      <c r="E13" s="210"/>
      <c r="F13" s="210"/>
      <c r="G13" s="210"/>
      <c r="H13" s="210"/>
      <c r="I13" s="210"/>
      <c r="J13" s="210">
        <v>1</v>
      </c>
      <c r="K13" s="210">
        <v>5871000</v>
      </c>
      <c r="L13" s="210">
        <f t="shared" si="1"/>
        <v>5871000</v>
      </c>
      <c r="M13" s="210">
        <v>0</v>
      </c>
      <c r="N13" s="304">
        <v>0</v>
      </c>
      <c r="O13" s="473">
        <f>L13</f>
        <v>5871000</v>
      </c>
      <c r="P13" s="210">
        <f>O13-F13</f>
        <v>5871000</v>
      </c>
      <c r="Q13" s="210">
        <f>O13-I13</f>
        <v>5871000</v>
      </c>
      <c r="R13" s="211">
        <f>O13-L13</f>
        <v>0</v>
      </c>
    </row>
    <row r="14" spans="1:18" s="224" customFormat="1">
      <c r="A14" s="220" t="s">
        <v>233</v>
      </c>
      <c r="B14" s="221" t="s">
        <v>79</v>
      </c>
      <c r="C14" s="225"/>
      <c r="D14" s="226"/>
      <c r="E14" s="222">
        <f>SUM(E11:E12)</f>
        <v>29524180</v>
      </c>
      <c r="F14" s="222"/>
      <c r="G14" s="222"/>
      <c r="H14" s="222">
        <f>SUM(H11:H12)</f>
        <v>28950000</v>
      </c>
      <c r="I14" s="222"/>
      <c r="J14" s="222"/>
      <c r="K14" s="222">
        <f>K13+K12+K11</f>
        <v>37621000</v>
      </c>
      <c r="L14" s="222"/>
      <c r="M14" s="222"/>
      <c r="N14" s="222">
        <f>SUM(N11:N12)</f>
        <v>19330972</v>
      </c>
      <c r="O14" s="222"/>
      <c r="P14" s="222"/>
      <c r="Q14" s="222"/>
      <c r="R14" s="223"/>
    </row>
    <row r="15" spans="1:18" s="216" customFormat="1" ht="29.25" customHeight="1">
      <c r="A15" s="406" t="s">
        <v>148</v>
      </c>
      <c r="B15" s="406"/>
      <c r="C15" s="212"/>
      <c r="D15" s="213"/>
      <c r="E15" s="212"/>
      <c r="F15" s="213"/>
      <c r="G15" s="212"/>
      <c r="H15" s="213"/>
      <c r="I15" s="214"/>
      <c r="J15" s="212"/>
      <c r="K15" s="213"/>
      <c r="L15" s="214"/>
      <c r="M15" s="212"/>
      <c r="N15" s="213"/>
      <c r="O15" s="214"/>
      <c r="P15" s="212"/>
      <c r="Q15" s="213"/>
      <c r="R15" s="215"/>
    </row>
    <row r="16" spans="1:18">
      <c r="A16" s="79" t="s">
        <v>136</v>
      </c>
      <c r="B16" s="73"/>
      <c r="C16" s="78" t="s">
        <v>147</v>
      </c>
      <c r="D16" s="76"/>
      <c r="E16" s="77">
        <v>0</v>
      </c>
      <c r="F16" s="76"/>
      <c r="G16" s="76"/>
      <c r="H16" s="77">
        <v>0</v>
      </c>
      <c r="I16" s="76"/>
      <c r="J16" s="76"/>
      <c r="K16" s="77">
        <v>0</v>
      </c>
      <c r="L16" s="76"/>
      <c r="M16" s="76"/>
      <c r="N16" s="77">
        <v>0</v>
      </c>
      <c r="O16" s="76"/>
      <c r="P16" s="76"/>
      <c r="Q16" s="76"/>
      <c r="R16" s="75"/>
    </row>
    <row r="17" spans="1:18" s="157" customFormat="1" ht="15.75" thickBot="1">
      <c r="A17" s="205" t="s">
        <v>233</v>
      </c>
      <c r="B17" s="74" t="s">
        <v>79</v>
      </c>
      <c r="C17" s="206"/>
      <c r="D17" s="207"/>
      <c r="E17" s="208">
        <f>SUM(E16)</f>
        <v>0</v>
      </c>
      <c r="F17" s="207"/>
      <c r="G17" s="207"/>
      <c r="H17" s="208">
        <f>SUM(H16)</f>
        <v>0</v>
      </c>
      <c r="I17" s="207"/>
      <c r="J17" s="207"/>
      <c r="K17" s="208">
        <f>SUM(K16)</f>
        <v>0</v>
      </c>
      <c r="L17" s="207"/>
      <c r="M17" s="207"/>
      <c r="N17" s="208">
        <f>SUM(N16)</f>
        <v>0</v>
      </c>
      <c r="O17" s="207"/>
      <c r="P17" s="207"/>
      <c r="Q17" s="207"/>
      <c r="R17" s="209"/>
    </row>
    <row r="18" spans="1:18" ht="15.75" thickTop="1">
      <c r="A18" s="407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</row>
    <row r="19" spans="1:18">
      <c r="A19" s="38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>
      <c r="A20" s="30"/>
      <c r="B20" s="30"/>
      <c r="C20" s="401" t="s">
        <v>72</v>
      </c>
      <c r="D20" s="408"/>
      <c r="E20" s="31" t="s">
        <v>69</v>
      </c>
      <c r="F20" s="347" t="s">
        <v>248</v>
      </c>
      <c r="G20" s="347"/>
      <c r="H20" s="401" t="s">
        <v>68</v>
      </c>
      <c r="I20" s="408"/>
      <c r="J20" s="31" t="s">
        <v>69</v>
      </c>
      <c r="K20" s="347"/>
      <c r="L20" s="347"/>
      <c r="M20" s="30"/>
      <c r="N20" s="30"/>
      <c r="O20" s="30"/>
      <c r="P20" s="30"/>
      <c r="Q20" s="30"/>
      <c r="R20" s="30"/>
    </row>
    <row r="21" spans="1:18">
      <c r="A21" s="30"/>
      <c r="B21" s="30"/>
      <c r="C21" s="402"/>
      <c r="D21" s="409"/>
      <c r="E21" s="31" t="s">
        <v>70</v>
      </c>
      <c r="F21" s="347"/>
      <c r="G21" s="347"/>
      <c r="H21" s="402"/>
      <c r="I21" s="409"/>
      <c r="J21" s="31" t="s">
        <v>70</v>
      </c>
      <c r="K21" s="347"/>
      <c r="L21" s="347"/>
      <c r="M21" s="30"/>
      <c r="N21" s="30"/>
      <c r="O21" s="30"/>
      <c r="P21" s="30"/>
      <c r="Q21" s="30"/>
      <c r="R21" s="30"/>
    </row>
    <row r="22" spans="1:18">
      <c r="A22" s="30"/>
      <c r="B22" s="30"/>
      <c r="C22" s="403"/>
      <c r="D22" s="410"/>
      <c r="E22" s="31" t="s">
        <v>71</v>
      </c>
      <c r="F22" s="348">
        <v>45915</v>
      </c>
      <c r="G22" s="346"/>
      <c r="H22" s="403"/>
      <c r="I22" s="410"/>
      <c r="J22" s="31" t="s">
        <v>71</v>
      </c>
      <c r="K22" s="347"/>
      <c r="L22" s="347"/>
      <c r="M22" s="30"/>
      <c r="N22" s="30"/>
      <c r="O22" s="30"/>
      <c r="P22" s="30"/>
      <c r="Q22" s="30"/>
      <c r="R22" s="30"/>
    </row>
    <row r="26" spans="1:18">
      <c r="N26" s="472"/>
    </row>
    <row r="27" spans="1:18">
      <c r="N27" s="472"/>
    </row>
    <row r="28" spans="1:18">
      <c r="N28" s="472"/>
    </row>
    <row r="29" spans="1:18">
      <c r="N29" s="472"/>
    </row>
  </sheetData>
  <mergeCells count="26">
    <mergeCell ref="B6:D6"/>
    <mergeCell ref="F6:R6"/>
    <mergeCell ref="A7:A8"/>
    <mergeCell ref="B7:B8"/>
    <mergeCell ref="C7:C8"/>
    <mergeCell ref="D7:F7"/>
    <mergeCell ref="G7:I7"/>
    <mergeCell ref="J7:L7"/>
    <mergeCell ref="M7:O7"/>
    <mergeCell ref="P7:R7"/>
    <mergeCell ref="A10:B10"/>
    <mergeCell ref="A15:B15"/>
    <mergeCell ref="A18:R18"/>
    <mergeCell ref="C20:D22"/>
    <mergeCell ref="F20:G20"/>
    <mergeCell ref="H20:I22"/>
    <mergeCell ref="K20:L20"/>
    <mergeCell ref="F21:G21"/>
    <mergeCell ref="K21:L21"/>
    <mergeCell ref="F22:G22"/>
    <mergeCell ref="K22:L22"/>
    <mergeCell ref="A2:R2"/>
    <mergeCell ref="A3:R3"/>
    <mergeCell ref="A4:R4"/>
    <mergeCell ref="B5:D5"/>
    <mergeCell ref="F5:R5"/>
  </mergeCells>
  <printOptions horizontalCentered="1" verticalCentered="1"/>
  <pageMargins left="0" right="0" top="0" bottom="0" header="0" footer="0"/>
  <pageSetup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19"/>
  <sheetViews>
    <sheetView zoomScaleNormal="100" workbookViewId="0">
      <selection activeCell="E19" sqref="E19"/>
    </sheetView>
  </sheetViews>
  <sheetFormatPr defaultRowHeight="15"/>
  <cols>
    <col min="1" max="1" width="9" style="142" customWidth="1"/>
    <col min="2" max="2" width="9.140625" style="142" customWidth="1"/>
    <col min="3" max="3" width="24.28515625" style="142" customWidth="1"/>
    <col min="4" max="4" width="10.28515625" style="142" customWidth="1"/>
    <col min="5" max="5" width="37" style="142" customWidth="1"/>
    <col min="6" max="6" width="13.5703125" style="142" bestFit="1" customWidth="1"/>
    <col min="7" max="7" width="7.85546875" style="231" customWidth="1"/>
    <col min="8" max="8" width="12.5703125" style="250" customWidth="1"/>
    <col min="9" max="9" width="9" style="250" bestFit="1" customWidth="1"/>
    <col min="10" max="10" width="11.140625" style="250" bestFit="1" customWidth="1"/>
    <col min="11" max="11" width="18" style="250" bestFit="1" customWidth="1"/>
    <col min="12" max="12" width="16.85546875" style="250" bestFit="1" customWidth="1"/>
    <col min="13" max="13" width="17.7109375" style="250" bestFit="1" customWidth="1"/>
    <col min="14" max="14" width="7.28515625" style="251" bestFit="1" customWidth="1"/>
    <col min="15" max="15" width="11.7109375" style="250" bestFit="1" customWidth="1"/>
    <col min="16" max="16" width="11.5703125" style="250" bestFit="1" customWidth="1"/>
    <col min="17" max="17" width="15" style="250" customWidth="1"/>
    <col min="18" max="18" width="16.42578125" style="142" customWidth="1"/>
    <col min="19" max="19" width="9.140625" style="142"/>
    <col min="20" max="16384" width="9.140625" style="29"/>
  </cols>
  <sheetData>
    <row r="1" spans="1:19">
      <c r="A1" s="140"/>
      <c r="B1" s="141"/>
      <c r="C1" s="141"/>
      <c r="D1" s="141"/>
      <c r="E1" s="141"/>
      <c r="F1" s="141"/>
      <c r="G1" s="230"/>
      <c r="H1" s="236"/>
      <c r="I1" s="236"/>
      <c r="J1" s="236"/>
      <c r="K1" s="236"/>
      <c r="L1" s="236"/>
      <c r="M1" s="236"/>
      <c r="N1" s="237"/>
      <c r="O1" s="236"/>
      <c r="P1" s="236"/>
      <c r="Q1" s="236"/>
    </row>
    <row r="2" spans="1:19">
      <c r="A2" s="330" t="s">
        <v>234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</row>
    <row r="3" spans="1:19" ht="15.75" thickBot="1">
      <c r="A3" s="349" t="s">
        <v>264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9" ht="12" customHeight="1" thickTop="1">
      <c r="A4" s="392" t="s">
        <v>100</v>
      </c>
      <c r="B4" s="389" t="s">
        <v>25</v>
      </c>
      <c r="C4" s="389" t="s">
        <v>103</v>
      </c>
      <c r="D4" s="389" t="s">
        <v>182</v>
      </c>
      <c r="E4" s="422" t="s">
        <v>176</v>
      </c>
      <c r="F4" s="395" t="s">
        <v>105</v>
      </c>
      <c r="G4" s="421" t="s">
        <v>181</v>
      </c>
      <c r="H4" s="426" t="s">
        <v>96</v>
      </c>
      <c r="I4" s="428" t="s">
        <v>58</v>
      </c>
      <c r="J4" s="428" t="s">
        <v>60</v>
      </c>
      <c r="K4" s="428" t="s">
        <v>43</v>
      </c>
      <c r="L4" s="428" t="s">
        <v>45</v>
      </c>
      <c r="M4" s="428" t="s">
        <v>47</v>
      </c>
      <c r="N4" s="428" t="s">
        <v>49</v>
      </c>
      <c r="O4" s="428" t="s">
        <v>51</v>
      </c>
      <c r="P4" s="428" t="s">
        <v>53</v>
      </c>
      <c r="Q4" s="428" t="s">
        <v>55</v>
      </c>
    </row>
    <row r="5" spans="1:19" ht="12.75" customHeight="1">
      <c r="A5" s="393"/>
      <c r="B5" s="390"/>
      <c r="C5" s="390"/>
      <c r="D5" s="390"/>
      <c r="E5" s="423"/>
      <c r="F5" s="396"/>
      <c r="G5" s="421"/>
      <c r="H5" s="427"/>
      <c r="I5" s="428"/>
      <c r="J5" s="428"/>
      <c r="K5" s="428"/>
      <c r="L5" s="428"/>
      <c r="M5" s="428"/>
      <c r="N5" s="428"/>
      <c r="O5" s="428"/>
      <c r="P5" s="428"/>
      <c r="Q5" s="428"/>
    </row>
    <row r="6" spans="1:19" ht="27">
      <c r="A6" s="394"/>
      <c r="B6" s="391"/>
      <c r="C6" s="420"/>
      <c r="D6" s="391"/>
      <c r="E6" s="424"/>
      <c r="F6" s="397"/>
      <c r="G6" s="421"/>
      <c r="H6" s="238" t="s">
        <v>79</v>
      </c>
      <c r="I6" s="239" t="s">
        <v>94</v>
      </c>
      <c r="J6" s="239" t="s">
        <v>93</v>
      </c>
      <c r="K6" s="239" t="s">
        <v>92</v>
      </c>
      <c r="L6" s="239" t="s">
        <v>91</v>
      </c>
      <c r="M6" s="239" t="s">
        <v>90</v>
      </c>
      <c r="N6" s="240" t="s">
        <v>89</v>
      </c>
      <c r="O6" s="239" t="s">
        <v>88</v>
      </c>
      <c r="P6" s="239" t="s">
        <v>87</v>
      </c>
      <c r="Q6" s="241" t="s">
        <v>180</v>
      </c>
    </row>
    <row r="7" spans="1:19" ht="62.25" customHeight="1">
      <c r="A7" s="37">
        <v>12</v>
      </c>
      <c r="B7" s="227" t="s">
        <v>224</v>
      </c>
      <c r="C7" s="228" t="s">
        <v>223</v>
      </c>
      <c r="D7" s="217" t="s">
        <v>227</v>
      </c>
      <c r="E7" s="229" t="s">
        <v>235</v>
      </c>
      <c r="F7" s="34" t="s">
        <v>81</v>
      </c>
      <c r="G7" s="234"/>
      <c r="H7" s="242">
        <v>28974000</v>
      </c>
      <c r="I7" s="242">
        <v>0</v>
      </c>
      <c r="J7" s="242">
        <v>0</v>
      </c>
      <c r="K7" s="242">
        <v>18800000</v>
      </c>
      <c r="L7" s="242">
        <v>3150000</v>
      </c>
      <c r="M7" s="242">
        <v>7000000</v>
      </c>
      <c r="N7" s="243">
        <v>0</v>
      </c>
      <c r="O7" s="242">
        <v>0</v>
      </c>
      <c r="P7" s="242">
        <v>0</v>
      </c>
      <c r="Q7" s="244">
        <v>24000</v>
      </c>
      <c r="R7" s="302"/>
    </row>
    <row r="8" spans="1:19" ht="62.25" customHeight="1">
      <c r="A8" s="37">
        <v>12</v>
      </c>
      <c r="B8" s="227" t="s">
        <v>224</v>
      </c>
      <c r="C8" s="228" t="s">
        <v>223</v>
      </c>
      <c r="D8" s="217" t="s">
        <v>227</v>
      </c>
      <c r="E8" s="229" t="s">
        <v>235</v>
      </c>
      <c r="F8" s="34" t="s">
        <v>80</v>
      </c>
      <c r="G8" s="232"/>
      <c r="H8" s="242">
        <f>K8+L8+M8+Q8+J8</f>
        <v>37758200</v>
      </c>
      <c r="I8" s="242">
        <v>0</v>
      </c>
      <c r="J8" s="242">
        <v>5871000</v>
      </c>
      <c r="K8" s="242">
        <v>21300000</v>
      </c>
      <c r="L8" s="242">
        <v>3450000</v>
      </c>
      <c r="M8" s="242">
        <v>7000000</v>
      </c>
      <c r="N8" s="243">
        <v>0</v>
      </c>
      <c r="O8" s="242">
        <v>0</v>
      </c>
      <c r="P8" s="242">
        <v>0</v>
      </c>
      <c r="Q8" s="244">
        <v>137200</v>
      </c>
    </row>
    <row r="9" spans="1:19" ht="62.25" customHeight="1">
      <c r="A9" s="37">
        <v>12</v>
      </c>
      <c r="B9" s="227" t="s">
        <v>224</v>
      </c>
      <c r="C9" s="228" t="s">
        <v>223</v>
      </c>
      <c r="D9" s="217" t="s">
        <v>227</v>
      </c>
      <c r="E9" s="229" t="s">
        <v>235</v>
      </c>
      <c r="F9" s="34" t="s">
        <v>76</v>
      </c>
      <c r="G9" s="232"/>
      <c r="H9" s="242">
        <f t="shared" ref="H8:H9" si="0">K9+L9+M9+Q9</f>
        <v>19330972</v>
      </c>
      <c r="I9" s="242">
        <v>0</v>
      </c>
      <c r="J9" s="242">
        <v>0</v>
      </c>
      <c r="K9" s="242">
        <v>13716487</v>
      </c>
      <c r="L9" s="242">
        <v>2286277</v>
      </c>
      <c r="M9" s="242">
        <v>3328208</v>
      </c>
      <c r="N9" s="243">
        <v>0</v>
      </c>
      <c r="O9" s="242">
        <v>0</v>
      </c>
      <c r="P9" s="242">
        <v>0</v>
      </c>
      <c r="Q9" s="244">
        <v>0</v>
      </c>
    </row>
    <row r="10" spans="1:19" s="162" customFormat="1">
      <c r="A10" s="150"/>
      <c r="B10" s="151"/>
      <c r="C10" s="235"/>
      <c r="D10" s="151"/>
      <c r="E10" s="158" t="s">
        <v>179</v>
      </c>
      <c r="F10" s="151" t="s">
        <v>81</v>
      </c>
      <c r="G10" s="160"/>
      <c r="H10" s="245">
        <f>H7</f>
        <v>28974000</v>
      </c>
      <c r="I10" s="245">
        <f t="shared" ref="I10:P10" si="1">I7</f>
        <v>0</v>
      </c>
      <c r="J10" s="245">
        <f t="shared" si="1"/>
        <v>0</v>
      </c>
      <c r="K10" s="245">
        <f t="shared" si="1"/>
        <v>18800000</v>
      </c>
      <c r="L10" s="245">
        <f t="shared" si="1"/>
        <v>3150000</v>
      </c>
      <c r="M10" s="245">
        <f t="shared" si="1"/>
        <v>7000000</v>
      </c>
      <c r="N10" s="245">
        <f t="shared" si="1"/>
        <v>0</v>
      </c>
      <c r="O10" s="245">
        <f t="shared" si="1"/>
        <v>0</v>
      </c>
      <c r="P10" s="245">
        <f t="shared" si="1"/>
        <v>0</v>
      </c>
      <c r="Q10" s="245">
        <f>Q7</f>
        <v>24000</v>
      </c>
      <c r="R10" s="161"/>
      <c r="S10" s="161"/>
    </row>
    <row r="11" spans="1:19" s="162" customFormat="1">
      <c r="A11" s="150"/>
      <c r="B11" s="151"/>
      <c r="C11" s="158"/>
      <c r="D11" s="151"/>
      <c r="E11" s="158" t="s">
        <v>179</v>
      </c>
      <c r="F11" s="151" t="s">
        <v>80</v>
      </c>
      <c r="G11" s="160"/>
      <c r="H11" s="245">
        <f>H8</f>
        <v>37758200</v>
      </c>
      <c r="I11" s="245">
        <f t="shared" ref="I11:Q11" si="2">I8</f>
        <v>0</v>
      </c>
      <c r="J11" s="245">
        <f t="shared" si="2"/>
        <v>5871000</v>
      </c>
      <c r="K11" s="245">
        <f t="shared" si="2"/>
        <v>21300000</v>
      </c>
      <c r="L11" s="245">
        <f t="shared" si="2"/>
        <v>3450000</v>
      </c>
      <c r="M11" s="245">
        <f t="shared" si="2"/>
        <v>7000000</v>
      </c>
      <c r="N11" s="245">
        <f t="shared" si="2"/>
        <v>0</v>
      </c>
      <c r="O11" s="245">
        <f t="shared" si="2"/>
        <v>0</v>
      </c>
      <c r="P11" s="245">
        <f t="shared" si="2"/>
        <v>0</v>
      </c>
      <c r="Q11" s="245">
        <f t="shared" si="2"/>
        <v>137200</v>
      </c>
      <c r="R11" s="161"/>
      <c r="S11" s="161"/>
    </row>
    <row r="12" spans="1:19" s="162" customFormat="1">
      <c r="A12" s="150"/>
      <c r="B12" s="151"/>
      <c r="C12" s="158"/>
      <c r="D12" s="151"/>
      <c r="E12" s="158" t="s">
        <v>179</v>
      </c>
      <c r="F12" s="151" t="s">
        <v>76</v>
      </c>
      <c r="G12" s="160"/>
      <c r="H12" s="245">
        <f>H9</f>
        <v>19330972</v>
      </c>
      <c r="I12" s="245">
        <f t="shared" ref="I12:Q12" si="3">I9</f>
        <v>0</v>
      </c>
      <c r="J12" s="245">
        <f t="shared" si="3"/>
        <v>0</v>
      </c>
      <c r="K12" s="245">
        <f t="shared" si="3"/>
        <v>13716487</v>
      </c>
      <c r="L12" s="245">
        <f t="shared" si="3"/>
        <v>2286277</v>
      </c>
      <c r="M12" s="245">
        <f t="shared" si="3"/>
        <v>3328208</v>
      </c>
      <c r="N12" s="245">
        <f t="shared" si="3"/>
        <v>0</v>
      </c>
      <c r="O12" s="245">
        <f t="shared" si="3"/>
        <v>0</v>
      </c>
      <c r="P12" s="245">
        <f t="shared" si="3"/>
        <v>0</v>
      </c>
      <c r="Q12" s="245">
        <f t="shared" si="3"/>
        <v>0</v>
      </c>
      <c r="R12" s="161"/>
      <c r="S12" s="161"/>
    </row>
    <row r="13" spans="1:19" ht="57" customHeight="1">
      <c r="A13" s="37">
        <v>12</v>
      </c>
      <c r="B13" s="227" t="s">
        <v>224</v>
      </c>
      <c r="C13" s="228" t="s">
        <v>223</v>
      </c>
      <c r="D13" s="217" t="s">
        <v>227</v>
      </c>
      <c r="E13" s="229" t="s">
        <v>235</v>
      </c>
      <c r="F13" s="34" t="s">
        <v>76</v>
      </c>
      <c r="G13" s="232"/>
      <c r="H13" s="242">
        <v>0</v>
      </c>
      <c r="I13" s="242">
        <v>0</v>
      </c>
      <c r="J13" s="242">
        <v>0</v>
      </c>
      <c r="K13" s="242">
        <v>0</v>
      </c>
      <c r="L13" s="242">
        <v>0</v>
      </c>
      <c r="M13" s="242">
        <v>0</v>
      </c>
      <c r="N13" s="243">
        <v>0</v>
      </c>
      <c r="O13" s="242">
        <v>0</v>
      </c>
      <c r="P13" s="242">
        <v>0</v>
      </c>
      <c r="Q13" s="244">
        <v>0</v>
      </c>
    </row>
    <row r="14" spans="1:19" s="157" customFormat="1" ht="15" customHeight="1">
      <c r="A14" s="150"/>
      <c r="B14" s="151"/>
      <c r="C14" s="152"/>
      <c r="D14" s="151"/>
      <c r="E14" s="152" t="s">
        <v>178</v>
      </c>
      <c r="F14" s="153" t="s">
        <v>76</v>
      </c>
      <c r="G14" s="160"/>
      <c r="H14" s="246">
        <v>0</v>
      </c>
      <c r="I14" s="246">
        <v>0</v>
      </c>
      <c r="J14" s="246">
        <v>0</v>
      </c>
      <c r="K14" s="246">
        <v>0</v>
      </c>
      <c r="L14" s="246">
        <v>0</v>
      </c>
      <c r="M14" s="246">
        <v>0</v>
      </c>
      <c r="N14" s="247">
        <v>0</v>
      </c>
      <c r="O14" s="246">
        <v>0</v>
      </c>
      <c r="P14" s="246">
        <v>0</v>
      </c>
      <c r="Q14" s="248">
        <v>0</v>
      </c>
      <c r="R14" s="156"/>
      <c r="S14" s="156"/>
    </row>
    <row r="15" spans="1:19">
      <c r="A15" s="144"/>
      <c r="B15" s="141"/>
      <c r="C15" s="141"/>
      <c r="D15" s="141"/>
      <c r="E15" s="141"/>
      <c r="F15" s="141"/>
      <c r="G15" s="230"/>
      <c r="H15" s="236"/>
      <c r="I15" s="236"/>
      <c r="J15" s="236"/>
      <c r="K15" s="236"/>
      <c r="L15" s="236"/>
      <c r="M15" s="236"/>
      <c r="N15" s="237"/>
      <c r="O15" s="236"/>
      <c r="P15" s="236"/>
      <c r="Q15" s="236"/>
    </row>
    <row r="16" spans="1:19" ht="15" customHeight="1">
      <c r="A16" s="141"/>
      <c r="B16" s="141"/>
      <c r="C16" s="401" t="s">
        <v>72</v>
      </c>
      <c r="D16" s="408"/>
      <c r="E16" s="203" t="s">
        <v>254</v>
      </c>
      <c r="F16" s="233"/>
      <c r="G16" s="425" t="s">
        <v>68</v>
      </c>
      <c r="H16" s="425"/>
      <c r="I16" s="249" t="s">
        <v>69</v>
      </c>
      <c r="J16" s="417"/>
      <c r="K16" s="418"/>
      <c r="L16" s="418"/>
      <c r="M16" s="418"/>
      <c r="N16" s="419"/>
      <c r="O16" s="236"/>
      <c r="P16" s="236"/>
      <c r="Q16" s="236"/>
    </row>
    <row r="17" spans="1:17">
      <c r="A17" s="141"/>
      <c r="B17" s="141"/>
      <c r="C17" s="402"/>
      <c r="D17" s="409"/>
      <c r="E17" s="31" t="s">
        <v>70</v>
      </c>
      <c r="F17" s="233"/>
      <c r="G17" s="425"/>
      <c r="H17" s="425"/>
      <c r="I17" s="249" t="s">
        <v>70</v>
      </c>
      <c r="J17" s="417"/>
      <c r="K17" s="418"/>
      <c r="L17" s="418"/>
      <c r="M17" s="418"/>
      <c r="N17" s="419"/>
      <c r="O17" s="236"/>
      <c r="P17" s="236"/>
      <c r="Q17" s="236"/>
    </row>
    <row r="18" spans="1:17">
      <c r="A18" s="141"/>
      <c r="B18" s="141"/>
      <c r="C18" s="403"/>
      <c r="D18" s="410"/>
      <c r="E18" s="348">
        <v>45915</v>
      </c>
      <c r="F18" s="346"/>
      <c r="G18" s="425"/>
      <c r="H18" s="425"/>
      <c r="I18" s="249" t="s">
        <v>71</v>
      </c>
      <c r="J18" s="417"/>
      <c r="K18" s="418"/>
      <c r="L18" s="418"/>
      <c r="M18" s="418"/>
      <c r="N18" s="419"/>
      <c r="O18" s="236"/>
      <c r="P18" s="236"/>
      <c r="Q18" s="236"/>
    </row>
    <row r="19" spans="1:17">
      <c r="A19" s="144"/>
      <c r="B19" s="144"/>
      <c r="C19" s="141"/>
      <c r="D19" s="141"/>
      <c r="E19" s="141"/>
      <c r="F19" s="141"/>
      <c r="G19" s="230"/>
      <c r="H19" s="236"/>
      <c r="I19" s="236"/>
      <c r="J19" s="236"/>
      <c r="K19" s="236"/>
      <c r="L19" s="236"/>
      <c r="M19" s="236"/>
      <c r="N19" s="237"/>
      <c r="O19" s="236"/>
      <c r="P19" s="236"/>
      <c r="Q19" s="236"/>
    </row>
  </sheetData>
  <mergeCells count="25">
    <mergeCell ref="A2:Q2"/>
    <mergeCell ref="A3:Q3"/>
    <mergeCell ref="G16:H18"/>
    <mergeCell ref="H4:H5"/>
    <mergeCell ref="I4:I5"/>
    <mergeCell ref="J4:J5"/>
    <mergeCell ref="K4:K5"/>
    <mergeCell ref="L4:L5"/>
    <mergeCell ref="N4:N5"/>
    <mergeCell ref="M4:M5"/>
    <mergeCell ref="O4:O5"/>
    <mergeCell ref="P4:P5"/>
    <mergeCell ref="Q4:Q5"/>
    <mergeCell ref="C16:D18"/>
    <mergeCell ref="A4:A6"/>
    <mergeCell ref="J16:N16"/>
    <mergeCell ref="J17:N17"/>
    <mergeCell ref="J18:N18"/>
    <mergeCell ref="B4:B6"/>
    <mergeCell ref="C4:C6"/>
    <mergeCell ref="D4:D6"/>
    <mergeCell ref="F4:F6"/>
    <mergeCell ref="G4:G6"/>
    <mergeCell ref="E4:E6"/>
    <mergeCell ref="E18:F18"/>
  </mergeCells>
  <printOptions horizontalCentered="1" verticalCentered="1"/>
  <pageMargins left="0" right="0" top="0" bottom="0" header="0" footer="0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20"/>
  <sheetViews>
    <sheetView zoomScaleNormal="100" workbookViewId="0">
      <selection activeCell="F27" sqref="F27"/>
    </sheetView>
  </sheetViews>
  <sheetFormatPr defaultRowHeight="15"/>
  <cols>
    <col min="1" max="2" width="8.140625" style="142" customWidth="1"/>
    <col min="3" max="3" width="38" style="142" customWidth="1"/>
    <col min="4" max="5" width="10" style="142" customWidth="1"/>
    <col min="6" max="6" width="44.28515625" style="142" customWidth="1"/>
    <col min="7" max="7" width="18.85546875" style="142" bestFit="1" customWidth="1"/>
    <col min="8" max="10" width="9.7109375" style="142" bestFit="1" customWidth="1"/>
    <col min="11" max="11" width="10.85546875" style="142" bestFit="1" customWidth="1"/>
    <col min="12" max="13" width="9.140625" style="142"/>
    <col min="14" max="16384" width="9.140625" style="29"/>
  </cols>
  <sheetData>
    <row r="1" spans="1:16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6" ht="15.75" thickBot="1">
      <c r="A2" s="330" t="s">
        <v>202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6" ht="24.75" thickTop="1">
      <c r="A3" s="200" t="s">
        <v>201</v>
      </c>
      <c r="B3" s="201" t="s">
        <v>200</v>
      </c>
      <c r="C3" s="201" t="s">
        <v>199</v>
      </c>
      <c r="D3" s="201" t="s">
        <v>198</v>
      </c>
      <c r="E3" s="201" t="s">
        <v>197</v>
      </c>
      <c r="F3" s="201" t="s">
        <v>196</v>
      </c>
      <c r="G3" s="201" t="s">
        <v>195</v>
      </c>
      <c r="H3" s="276">
        <v>2022</v>
      </c>
      <c r="I3" s="276">
        <v>2023</v>
      </c>
      <c r="J3" s="276">
        <v>2024</v>
      </c>
      <c r="K3" s="277">
        <v>2025</v>
      </c>
    </row>
    <row r="4" spans="1:16" ht="45">
      <c r="A4" s="90">
        <v>12</v>
      </c>
      <c r="B4" s="252" t="s">
        <v>224</v>
      </c>
      <c r="C4" s="228" t="s">
        <v>223</v>
      </c>
      <c r="D4" s="88"/>
      <c r="E4" s="88" t="s">
        <v>227</v>
      </c>
      <c r="F4" s="229" t="s">
        <v>235</v>
      </c>
      <c r="G4" s="94" t="s">
        <v>194</v>
      </c>
      <c r="H4" s="253">
        <v>41</v>
      </c>
      <c r="I4" s="253">
        <v>42</v>
      </c>
      <c r="J4" s="253">
        <v>43</v>
      </c>
      <c r="K4" s="254">
        <v>43</v>
      </c>
    </row>
    <row r="5" spans="1:16" ht="45">
      <c r="A5" s="90">
        <v>12</v>
      </c>
      <c r="B5" s="252" t="s">
        <v>224</v>
      </c>
      <c r="C5" s="228" t="s">
        <v>223</v>
      </c>
      <c r="D5" s="88"/>
      <c r="E5" s="88" t="s">
        <v>227</v>
      </c>
      <c r="F5" s="229" t="s">
        <v>235</v>
      </c>
      <c r="G5" s="93" t="s">
        <v>193</v>
      </c>
      <c r="H5" s="92">
        <v>21814090</v>
      </c>
      <c r="I5" s="92">
        <v>26723750</v>
      </c>
      <c r="J5" s="92">
        <v>32241120</v>
      </c>
      <c r="K5" s="91">
        <v>28974000</v>
      </c>
    </row>
    <row r="6" spans="1:16" ht="45">
      <c r="A6" s="90">
        <v>12</v>
      </c>
      <c r="B6" s="252" t="s">
        <v>224</v>
      </c>
      <c r="C6" s="228" t="s">
        <v>223</v>
      </c>
      <c r="D6" s="88"/>
      <c r="E6" s="88" t="s">
        <v>227</v>
      </c>
      <c r="F6" s="229" t="s">
        <v>235</v>
      </c>
      <c r="G6" s="93" t="s">
        <v>192</v>
      </c>
      <c r="H6" s="92">
        <v>532050.97560975607</v>
      </c>
      <c r="I6" s="92">
        <v>636279.76190476189</v>
      </c>
      <c r="J6" s="92">
        <v>745607.4418604651</v>
      </c>
      <c r="K6" s="260">
        <f t="shared" ref="K6" si="0">K5/K4</f>
        <v>673813.95348837215</v>
      </c>
      <c r="L6" s="261"/>
    </row>
    <row r="7" spans="1:16">
      <c r="A7" s="90"/>
      <c r="B7" s="88"/>
      <c r="C7" s="89"/>
      <c r="D7" s="88"/>
      <c r="E7" s="88"/>
      <c r="F7" s="258" t="s">
        <v>191</v>
      </c>
      <c r="G7" s="97"/>
      <c r="H7" s="96">
        <v>-126699.02439024393</v>
      </c>
      <c r="I7" s="96">
        <v>104228.78629500582</v>
      </c>
      <c r="J7" s="96">
        <v>109327.67995570321</v>
      </c>
      <c r="K7" s="95">
        <f>K6-J6</f>
        <v>-71793.48837209295</v>
      </c>
    </row>
    <row r="8" spans="1:16" ht="45">
      <c r="A8" s="90">
        <v>12</v>
      </c>
      <c r="B8" s="252" t="s">
        <v>224</v>
      </c>
      <c r="C8" s="228" t="s">
        <v>223</v>
      </c>
      <c r="D8" s="88"/>
      <c r="E8" s="88" t="s">
        <v>227</v>
      </c>
      <c r="F8" s="229" t="s">
        <v>235</v>
      </c>
      <c r="G8" s="94" t="s">
        <v>190</v>
      </c>
      <c r="H8" s="253">
        <v>41</v>
      </c>
      <c r="I8" s="253">
        <v>42</v>
      </c>
      <c r="J8" s="253">
        <v>43</v>
      </c>
      <c r="K8" s="254">
        <v>43</v>
      </c>
    </row>
    <row r="9" spans="1:16" ht="45">
      <c r="A9" s="90">
        <v>12</v>
      </c>
      <c r="B9" s="252" t="s">
        <v>224</v>
      </c>
      <c r="C9" s="228" t="s">
        <v>223</v>
      </c>
      <c r="D9" s="88"/>
      <c r="E9" s="88" t="s">
        <v>227</v>
      </c>
      <c r="F9" s="229" t="s">
        <v>235</v>
      </c>
      <c r="G9" s="93" t="s">
        <v>189</v>
      </c>
      <c r="H9" s="92">
        <v>21814090</v>
      </c>
      <c r="I9" s="92">
        <v>26723750</v>
      </c>
      <c r="J9" s="301">
        <v>32241120</v>
      </c>
      <c r="K9" s="91">
        <v>37758200</v>
      </c>
      <c r="P9" s="259"/>
    </row>
    <row r="10" spans="1:16" ht="45">
      <c r="A10" s="90">
        <v>12</v>
      </c>
      <c r="B10" s="252" t="s">
        <v>224</v>
      </c>
      <c r="C10" s="228" t="s">
        <v>223</v>
      </c>
      <c r="D10" s="88"/>
      <c r="E10" s="88" t="s">
        <v>227</v>
      </c>
      <c r="F10" s="229" t="s">
        <v>235</v>
      </c>
      <c r="G10" s="93" t="s">
        <v>188</v>
      </c>
      <c r="H10" s="92">
        <v>576861.95121951215</v>
      </c>
      <c r="I10" s="92">
        <v>638056.66666666663</v>
      </c>
      <c r="J10" s="92">
        <v>745607.4418604651</v>
      </c>
      <c r="K10" s="260">
        <f t="shared" ref="K10" si="1">K9/K8</f>
        <v>878097.6744186047</v>
      </c>
      <c r="L10" s="261"/>
    </row>
    <row r="11" spans="1:16">
      <c r="A11" s="90"/>
      <c r="B11" s="88"/>
      <c r="C11" s="89"/>
      <c r="D11" s="88"/>
      <c r="E11" s="88"/>
      <c r="F11" s="258" t="s">
        <v>187</v>
      </c>
      <c r="G11" s="97"/>
      <c r="H11" s="96">
        <v>-81888.04878048785</v>
      </c>
      <c r="I11" s="96">
        <v>61194.715447154478</v>
      </c>
      <c r="J11" s="96">
        <v>107550.77519379847</v>
      </c>
      <c r="K11" s="95">
        <f>K10-J10</f>
        <v>132490.2325581396</v>
      </c>
    </row>
    <row r="12" spans="1:16" ht="45">
      <c r="A12" s="90">
        <v>12</v>
      </c>
      <c r="B12" s="252" t="s">
        <v>224</v>
      </c>
      <c r="C12" s="228" t="s">
        <v>223</v>
      </c>
      <c r="D12" s="88"/>
      <c r="E12" s="88" t="s">
        <v>227</v>
      </c>
      <c r="F12" s="229" t="s">
        <v>235</v>
      </c>
      <c r="G12" s="94" t="s">
        <v>186</v>
      </c>
      <c r="H12" s="253">
        <v>41</v>
      </c>
      <c r="I12" s="253">
        <v>42</v>
      </c>
      <c r="J12" s="253">
        <v>43</v>
      </c>
      <c r="K12" s="254">
        <v>43</v>
      </c>
    </row>
    <row r="13" spans="1:16" ht="45">
      <c r="A13" s="90">
        <v>12</v>
      </c>
      <c r="B13" s="252" t="s">
        <v>224</v>
      </c>
      <c r="C13" s="228" t="s">
        <v>223</v>
      </c>
      <c r="D13" s="88"/>
      <c r="E13" s="88" t="s">
        <v>227</v>
      </c>
      <c r="F13" s="229" t="s">
        <v>235</v>
      </c>
      <c r="G13" s="93" t="s">
        <v>185</v>
      </c>
      <c r="H13" s="92">
        <v>21814090</v>
      </c>
      <c r="I13" s="92">
        <v>26723750</v>
      </c>
      <c r="J13" s="92">
        <v>32241120</v>
      </c>
      <c r="K13" s="91">
        <v>19330972</v>
      </c>
    </row>
    <row r="14" spans="1:16" ht="45">
      <c r="A14" s="90">
        <v>12</v>
      </c>
      <c r="B14" s="252" t="s">
        <v>224</v>
      </c>
      <c r="C14" s="228" t="s">
        <v>223</v>
      </c>
      <c r="D14" s="88"/>
      <c r="E14" s="88" t="s">
        <v>227</v>
      </c>
      <c r="F14" s="229" t="s">
        <v>235</v>
      </c>
      <c r="G14" s="93" t="s">
        <v>184</v>
      </c>
      <c r="H14" s="92">
        <v>558556.26829268294</v>
      </c>
      <c r="I14" s="92">
        <v>566595</v>
      </c>
      <c r="J14" s="92">
        <v>745607.4418604651</v>
      </c>
      <c r="K14" s="260">
        <f t="shared" ref="K14" si="2">K13/K12</f>
        <v>449557.48837209301</v>
      </c>
      <c r="L14" s="261"/>
    </row>
    <row r="15" spans="1:16" s="255" customFormat="1" ht="15.75" thickBot="1">
      <c r="A15" s="262"/>
      <c r="B15" s="263"/>
      <c r="C15" s="264"/>
      <c r="D15" s="265"/>
      <c r="E15" s="265"/>
      <c r="F15" s="266" t="s">
        <v>183</v>
      </c>
      <c r="G15" s="266"/>
      <c r="H15" s="267"/>
      <c r="I15" s="267">
        <f>I14-H14</f>
        <v>8038.7317073170561</v>
      </c>
      <c r="J15" s="267">
        <f>J14-I14</f>
        <v>179012.4418604651</v>
      </c>
      <c r="K15" s="268">
        <f>K14-J14</f>
        <v>-296049.95348837209</v>
      </c>
      <c r="L15" s="257"/>
      <c r="M15" s="257"/>
    </row>
    <row r="16" spans="1:16" ht="15.75" thickTop="1">
      <c r="A16" s="430"/>
      <c r="B16" s="430"/>
      <c r="C16" s="141"/>
      <c r="D16" s="141"/>
      <c r="E16" s="141"/>
      <c r="F16" s="141"/>
      <c r="G16" s="141"/>
      <c r="H16" s="141"/>
      <c r="I16" s="141"/>
      <c r="J16" s="141"/>
      <c r="K16" s="141"/>
    </row>
    <row r="17" spans="1:11">
      <c r="A17" s="141"/>
      <c r="B17" s="141"/>
      <c r="C17" s="431" t="s">
        <v>72</v>
      </c>
      <c r="D17" s="31" t="s">
        <v>69</v>
      </c>
      <c r="E17" s="351" t="s">
        <v>248</v>
      </c>
      <c r="F17" s="351"/>
      <c r="G17" s="431" t="s">
        <v>68</v>
      </c>
      <c r="H17" s="31" t="s">
        <v>69</v>
      </c>
      <c r="I17" s="347"/>
      <c r="J17" s="347"/>
      <c r="K17" s="141"/>
    </row>
    <row r="18" spans="1:11">
      <c r="A18" s="141"/>
      <c r="B18" s="141"/>
      <c r="C18" s="431"/>
      <c r="D18" s="31" t="s">
        <v>70</v>
      </c>
      <c r="E18" s="351"/>
      <c r="F18" s="351"/>
      <c r="G18" s="431"/>
      <c r="H18" s="31" t="s">
        <v>70</v>
      </c>
      <c r="I18" s="347"/>
      <c r="J18" s="347"/>
      <c r="K18" s="141"/>
    </row>
    <row r="19" spans="1:11">
      <c r="A19" s="141"/>
      <c r="B19" s="141"/>
      <c r="C19" s="431"/>
      <c r="D19" s="31" t="s">
        <v>71</v>
      </c>
      <c r="E19" s="429">
        <v>45915</v>
      </c>
      <c r="F19" s="351"/>
      <c r="G19" s="431"/>
      <c r="H19" s="31" t="s">
        <v>71</v>
      </c>
      <c r="I19" s="347"/>
      <c r="J19" s="347"/>
      <c r="K19" s="141"/>
    </row>
    <row r="20" spans="1:11">
      <c r="A20" s="341"/>
      <c r="B20" s="341"/>
      <c r="C20" s="141"/>
      <c r="D20" s="141"/>
      <c r="E20" s="141"/>
      <c r="F20" s="141"/>
      <c r="G20" s="141"/>
      <c r="H20" s="141"/>
      <c r="I20" s="141"/>
      <c r="J20" s="141"/>
      <c r="K20" s="141"/>
    </row>
  </sheetData>
  <mergeCells count="11">
    <mergeCell ref="E19:F19"/>
    <mergeCell ref="I19:J19"/>
    <mergeCell ref="A20:B20"/>
    <mergeCell ref="A2:K2"/>
    <mergeCell ref="A16:B16"/>
    <mergeCell ref="C17:C19"/>
    <mergeCell ref="E17:F17"/>
    <mergeCell ref="G17:G19"/>
    <mergeCell ref="I17:J17"/>
    <mergeCell ref="E18:F18"/>
    <mergeCell ref="I18:J18"/>
  </mergeCells>
  <printOptions horizontalCentered="1" verticalCentered="1"/>
  <pageMargins left="0" right="0" top="0" bottom="0" header="0" footer="0"/>
  <pageSetup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26"/>
  <sheetViews>
    <sheetView zoomScaleNormal="100" workbookViewId="0">
      <selection activeCell="F12" sqref="F12"/>
    </sheetView>
  </sheetViews>
  <sheetFormatPr defaultRowHeight="15"/>
  <cols>
    <col min="1" max="1" width="18.28515625" style="142" customWidth="1"/>
    <col min="2" max="2" width="56.7109375" style="142" customWidth="1"/>
    <col min="3" max="3" width="13.42578125" style="142" bestFit="1" customWidth="1"/>
    <col min="4" max="4" width="11.140625" style="142" customWidth="1"/>
    <col min="5" max="5" width="10.140625" style="142" bestFit="1" customWidth="1"/>
    <col min="6" max="6" width="11.7109375" style="142" bestFit="1" customWidth="1"/>
    <col min="7" max="7" width="12.85546875" style="142" bestFit="1" customWidth="1"/>
    <col min="8" max="8" width="10" style="142" bestFit="1" customWidth="1"/>
    <col min="9" max="9" width="10.5703125" style="142" bestFit="1" customWidth="1"/>
    <col min="10" max="10" width="10.85546875" style="142" bestFit="1" customWidth="1"/>
    <col min="11" max="17" width="9.140625" style="142"/>
    <col min="18" max="16384" width="9.140625" style="29"/>
  </cols>
  <sheetData>
    <row r="1" spans="1:17" ht="17.25">
      <c r="A1" s="433" t="s">
        <v>238</v>
      </c>
      <c r="B1" s="433"/>
      <c r="C1" s="433"/>
      <c r="D1" s="433"/>
      <c r="E1" s="433"/>
      <c r="F1" s="433"/>
      <c r="G1" s="433"/>
      <c r="H1" s="433"/>
      <c r="I1" s="433"/>
      <c r="J1" s="433"/>
    </row>
    <row r="2" spans="1:17" ht="18" thickBot="1">
      <c r="A2" s="434" t="s">
        <v>262</v>
      </c>
      <c r="B2" s="434"/>
      <c r="C2" s="434"/>
      <c r="D2" s="434"/>
      <c r="E2" s="434"/>
      <c r="F2" s="141"/>
      <c r="G2" s="141"/>
      <c r="H2" s="141"/>
      <c r="I2" s="141"/>
      <c r="J2" s="141"/>
    </row>
    <row r="3" spans="1:17" ht="30.75" customHeight="1">
      <c r="A3" s="110" t="s">
        <v>1</v>
      </c>
      <c r="B3" s="435" t="s">
        <v>253</v>
      </c>
      <c r="C3" s="435"/>
      <c r="D3" s="436" t="s">
        <v>220</v>
      </c>
      <c r="E3" s="436"/>
      <c r="F3" s="437">
        <v>12</v>
      </c>
      <c r="G3" s="437"/>
      <c r="H3" s="437"/>
      <c r="I3" s="437"/>
      <c r="J3" s="437"/>
    </row>
    <row r="4" spans="1:17" ht="15.75" thickBot="1">
      <c r="A4" s="109" t="s">
        <v>219</v>
      </c>
      <c r="B4" s="438" t="s">
        <v>223</v>
      </c>
      <c r="C4" s="438"/>
      <c r="D4" s="439" t="s">
        <v>25</v>
      </c>
      <c r="E4" s="439"/>
      <c r="F4" s="440" t="s">
        <v>224</v>
      </c>
      <c r="G4" s="441"/>
      <c r="H4" s="441"/>
      <c r="I4" s="441"/>
      <c r="J4" s="441"/>
    </row>
    <row r="5" spans="1:17" ht="30">
      <c r="A5" s="278" t="s">
        <v>218</v>
      </c>
      <c r="B5" s="442" t="s">
        <v>235</v>
      </c>
      <c r="C5" s="443"/>
      <c r="D5" s="443"/>
      <c r="E5" s="443"/>
      <c r="F5" s="443"/>
      <c r="G5" s="443"/>
      <c r="H5" s="443"/>
      <c r="I5" s="443"/>
      <c r="J5" s="444"/>
    </row>
    <row r="6" spans="1:17" ht="17.25">
      <c r="A6" s="445" t="s">
        <v>217</v>
      </c>
      <c r="B6" s="445"/>
      <c r="C6" s="432" t="s">
        <v>216</v>
      </c>
      <c r="D6" s="432"/>
      <c r="E6" s="432"/>
      <c r="F6" s="432"/>
      <c r="G6" s="432"/>
      <c r="H6" s="432"/>
      <c r="I6" s="432"/>
      <c r="J6" s="432"/>
    </row>
    <row r="7" spans="1:17" ht="27">
      <c r="A7" s="271" t="s">
        <v>215</v>
      </c>
      <c r="B7" s="272" t="s">
        <v>214</v>
      </c>
      <c r="C7" s="273" t="s">
        <v>213</v>
      </c>
      <c r="D7" s="273" t="s">
        <v>212</v>
      </c>
      <c r="E7" s="273" t="s">
        <v>211</v>
      </c>
      <c r="F7" s="274" t="s">
        <v>259</v>
      </c>
      <c r="G7" s="274" t="s">
        <v>260</v>
      </c>
      <c r="H7" s="274" t="s">
        <v>239</v>
      </c>
      <c r="I7" s="273" t="s">
        <v>210</v>
      </c>
      <c r="J7" s="275" t="s">
        <v>209</v>
      </c>
    </row>
    <row r="8" spans="1:17" ht="33.75">
      <c r="A8" s="217" t="s">
        <v>227</v>
      </c>
      <c r="B8" s="289" t="s">
        <v>235</v>
      </c>
      <c r="C8" s="279"/>
      <c r="D8" s="280"/>
      <c r="E8" s="281">
        <v>7530970</v>
      </c>
      <c r="F8" s="279">
        <v>7000000</v>
      </c>
      <c r="G8" s="279">
        <f>F8</f>
        <v>7000000</v>
      </c>
      <c r="H8" s="279">
        <v>3328208</v>
      </c>
      <c r="I8" s="279">
        <f>G8-H8</f>
        <v>3671792</v>
      </c>
      <c r="J8" s="282">
        <f>H8/G8</f>
        <v>0.47545828571428572</v>
      </c>
    </row>
    <row r="9" spans="1:17" ht="17.25">
      <c r="A9" s="445" t="s">
        <v>208</v>
      </c>
      <c r="B9" s="446"/>
      <c r="C9" s="447"/>
      <c r="D9" s="447"/>
      <c r="E9" s="447"/>
      <c r="F9" s="447"/>
      <c r="G9" s="447"/>
      <c r="H9" s="447"/>
      <c r="I9" s="447"/>
      <c r="J9" s="447"/>
    </row>
    <row r="10" spans="1:17" s="157" customFormat="1" ht="48">
      <c r="A10" s="287" t="s">
        <v>207</v>
      </c>
      <c r="B10" s="288" t="s">
        <v>235</v>
      </c>
      <c r="C10" s="285"/>
      <c r="D10" s="285"/>
      <c r="E10" s="285"/>
      <c r="F10" s="285"/>
      <c r="G10" s="285"/>
      <c r="H10" s="285"/>
      <c r="I10" s="285"/>
      <c r="J10" s="286"/>
      <c r="K10" s="156"/>
      <c r="L10" s="156"/>
      <c r="M10" s="156"/>
      <c r="N10" s="156"/>
      <c r="O10" s="156"/>
      <c r="P10" s="156"/>
      <c r="Q10" s="156"/>
    </row>
    <row r="11" spans="1:17">
      <c r="A11" s="105"/>
      <c r="B11" s="283" t="s">
        <v>240</v>
      </c>
      <c r="C11" s="103"/>
      <c r="D11" s="103"/>
      <c r="E11" s="104">
        <v>20</v>
      </c>
      <c r="F11" s="103">
        <v>12</v>
      </c>
      <c r="G11" s="103">
        <v>12</v>
      </c>
      <c r="H11" s="103">
        <v>12</v>
      </c>
      <c r="I11" s="103">
        <f>G11-H11</f>
        <v>0</v>
      </c>
      <c r="J11" s="282">
        <f t="shared" ref="J11:J15" si="0">H11/G11</f>
        <v>1</v>
      </c>
    </row>
    <row r="12" spans="1:17">
      <c r="A12" s="105"/>
      <c r="B12" s="283" t="s">
        <v>241</v>
      </c>
      <c r="C12" s="103"/>
      <c r="D12" s="103"/>
      <c r="E12" s="104">
        <v>13</v>
      </c>
      <c r="F12" s="103">
        <v>8</v>
      </c>
      <c r="G12" s="103">
        <v>8</v>
      </c>
      <c r="H12" s="103">
        <v>8</v>
      </c>
      <c r="I12" s="103">
        <f t="shared" ref="I12:I16" si="1">G12-H12</f>
        <v>0</v>
      </c>
      <c r="J12" s="282">
        <f t="shared" si="0"/>
        <v>1</v>
      </c>
    </row>
    <row r="13" spans="1:17">
      <c r="A13" s="105"/>
      <c r="B13" s="283" t="s">
        <v>242</v>
      </c>
      <c r="C13" s="103"/>
      <c r="D13" s="103"/>
      <c r="E13" s="104">
        <v>50</v>
      </c>
      <c r="F13" s="103">
        <v>20</v>
      </c>
      <c r="G13" s="103">
        <v>20</v>
      </c>
      <c r="H13" s="103">
        <v>20</v>
      </c>
      <c r="I13" s="103">
        <f t="shared" si="1"/>
        <v>0</v>
      </c>
      <c r="J13" s="282">
        <f t="shared" si="0"/>
        <v>1</v>
      </c>
    </row>
    <row r="14" spans="1:17">
      <c r="A14" s="105"/>
      <c r="B14" s="283" t="s">
        <v>243</v>
      </c>
      <c r="C14" s="103"/>
      <c r="D14" s="103"/>
      <c r="E14" s="104">
        <v>32</v>
      </c>
      <c r="F14" s="103">
        <v>10</v>
      </c>
      <c r="G14" s="103">
        <f t="shared" ref="G14:G16" si="2">F14</f>
        <v>10</v>
      </c>
      <c r="H14" s="103">
        <v>10</v>
      </c>
      <c r="I14" s="103">
        <f t="shared" si="1"/>
        <v>0</v>
      </c>
      <c r="J14" s="282">
        <f t="shared" si="0"/>
        <v>1</v>
      </c>
    </row>
    <row r="15" spans="1:17" ht="22.5">
      <c r="A15" s="105"/>
      <c r="B15" s="283" t="s">
        <v>244</v>
      </c>
      <c r="C15" s="103"/>
      <c r="D15" s="103"/>
      <c r="E15" s="104">
        <v>23</v>
      </c>
      <c r="F15" s="103">
        <v>10</v>
      </c>
      <c r="G15" s="103">
        <v>10</v>
      </c>
      <c r="H15" s="103">
        <v>10</v>
      </c>
      <c r="I15" s="103">
        <f t="shared" si="1"/>
        <v>0</v>
      </c>
      <c r="J15" s="282">
        <f t="shared" si="0"/>
        <v>1</v>
      </c>
    </row>
    <row r="16" spans="1:17">
      <c r="A16" s="105"/>
      <c r="B16" s="284" t="s">
        <v>245</v>
      </c>
      <c r="C16" s="103"/>
      <c r="D16" s="103"/>
      <c r="E16" s="104">
        <v>1</v>
      </c>
      <c r="F16" s="103">
        <v>1</v>
      </c>
      <c r="G16" s="103">
        <f t="shared" si="2"/>
        <v>1</v>
      </c>
      <c r="H16" s="103">
        <v>1</v>
      </c>
      <c r="I16" s="103">
        <f t="shared" si="1"/>
        <v>0</v>
      </c>
      <c r="J16" s="282">
        <v>0</v>
      </c>
    </row>
    <row r="17" spans="1:17">
      <c r="A17" s="102"/>
      <c r="B17" s="101"/>
      <c r="C17" s="100"/>
      <c r="D17" s="99"/>
      <c r="E17" s="106"/>
      <c r="F17" s="108"/>
      <c r="G17" s="108"/>
      <c r="H17" s="108"/>
      <c r="I17" s="108"/>
      <c r="J17" s="107"/>
    </row>
    <row r="18" spans="1:17" ht="17.25">
      <c r="A18" s="448" t="s">
        <v>206</v>
      </c>
      <c r="B18" s="448"/>
      <c r="C18" s="449"/>
      <c r="D18" s="449"/>
      <c r="E18" s="449"/>
      <c r="F18" s="449"/>
      <c r="G18" s="449"/>
      <c r="H18" s="449"/>
      <c r="I18" s="449"/>
      <c r="J18" s="449"/>
    </row>
    <row r="19" spans="1:17">
      <c r="A19" s="271" t="s">
        <v>205</v>
      </c>
      <c r="B19" s="272" t="s">
        <v>204</v>
      </c>
      <c r="C19" s="454"/>
      <c r="D19" s="454"/>
      <c r="E19" s="454"/>
      <c r="F19" s="454"/>
      <c r="G19" s="454"/>
      <c r="H19" s="454"/>
      <c r="I19" s="454"/>
      <c r="J19" s="454"/>
    </row>
    <row r="20" spans="1:17" ht="34.5" customHeight="1">
      <c r="A20" s="450" t="s">
        <v>227</v>
      </c>
      <c r="B20" s="452" t="s">
        <v>235</v>
      </c>
      <c r="C20" s="100"/>
      <c r="D20" s="99" t="s">
        <v>149</v>
      </c>
      <c r="E20" s="290">
        <f>SUM(E11:E16)</f>
        <v>139</v>
      </c>
      <c r="F20" s="290">
        <f>SUM(F11:F16)</f>
        <v>61</v>
      </c>
      <c r="G20" s="290">
        <f t="shared" ref="G20:I20" si="3">SUM(G11:G16)</f>
        <v>61</v>
      </c>
      <c r="H20" s="290">
        <f t="shared" si="3"/>
        <v>61</v>
      </c>
      <c r="I20" s="290">
        <f t="shared" si="3"/>
        <v>0</v>
      </c>
      <c r="J20" s="282">
        <f t="shared" ref="J20:J21" si="4">H20/G20</f>
        <v>1</v>
      </c>
    </row>
    <row r="21" spans="1:17" s="216" customFormat="1" ht="15.75" thickBot="1">
      <c r="A21" s="451"/>
      <c r="B21" s="453"/>
      <c r="C21" s="291"/>
      <c r="D21" s="292" t="s">
        <v>203</v>
      </c>
      <c r="E21" s="293">
        <f>E8</f>
        <v>7530970</v>
      </c>
      <c r="F21" s="294">
        <f>F8</f>
        <v>7000000</v>
      </c>
      <c r="G21" s="294">
        <f t="shared" ref="G21:I21" si="5">G8</f>
        <v>7000000</v>
      </c>
      <c r="H21" s="294">
        <f t="shared" si="5"/>
        <v>3328208</v>
      </c>
      <c r="I21" s="294">
        <f t="shared" si="5"/>
        <v>3671792</v>
      </c>
      <c r="J21" s="282">
        <f t="shared" si="4"/>
        <v>0.47545828571428572</v>
      </c>
      <c r="K21" s="250"/>
      <c r="L21" s="250"/>
      <c r="M21" s="250"/>
      <c r="N21" s="250"/>
      <c r="O21" s="250"/>
      <c r="P21" s="250"/>
      <c r="Q21" s="250"/>
    </row>
    <row r="22" spans="1:17">
      <c r="A22" s="456"/>
      <c r="B22" s="456"/>
      <c r="C22" s="456"/>
      <c r="D22" s="456"/>
      <c r="E22" s="456"/>
      <c r="F22" s="456"/>
      <c r="G22" s="456"/>
      <c r="H22" s="456"/>
      <c r="I22" s="456"/>
      <c r="J22" s="456"/>
    </row>
    <row r="23" spans="1:17">
      <c r="A23" s="98"/>
      <c r="B23" s="141"/>
      <c r="C23" s="141"/>
      <c r="D23" s="141"/>
      <c r="E23" s="141"/>
      <c r="F23" s="141"/>
      <c r="G23" s="141"/>
      <c r="H23" s="141"/>
      <c r="I23" s="141"/>
      <c r="J23" s="141"/>
    </row>
    <row r="24" spans="1:17">
      <c r="A24" s="141"/>
      <c r="B24" s="457" t="s">
        <v>72</v>
      </c>
      <c r="C24" s="204" t="s">
        <v>69</v>
      </c>
      <c r="D24" s="269" t="s">
        <v>248</v>
      </c>
      <c r="E24" s="460" t="s">
        <v>68</v>
      </c>
      <c r="F24" s="461"/>
      <c r="G24" s="462"/>
      <c r="H24" s="204" t="s">
        <v>69</v>
      </c>
      <c r="I24" s="455"/>
      <c r="J24" s="455"/>
    </row>
    <row r="25" spans="1:17">
      <c r="A25" s="141"/>
      <c r="B25" s="458"/>
      <c r="C25" s="204" t="s">
        <v>70</v>
      </c>
      <c r="D25" s="269"/>
      <c r="E25" s="463"/>
      <c r="F25" s="464"/>
      <c r="G25" s="465"/>
      <c r="H25" s="204" t="s">
        <v>70</v>
      </c>
      <c r="I25" s="455"/>
      <c r="J25" s="455"/>
    </row>
    <row r="26" spans="1:17">
      <c r="A26" s="141"/>
      <c r="B26" s="459"/>
      <c r="C26" s="204" t="s">
        <v>71</v>
      </c>
      <c r="D26" s="270">
        <v>45915</v>
      </c>
      <c r="E26" s="466"/>
      <c r="F26" s="467"/>
      <c r="G26" s="468"/>
      <c r="H26" s="204" t="s">
        <v>71</v>
      </c>
      <c r="I26" s="455"/>
      <c r="J26" s="455"/>
    </row>
  </sheetData>
  <mergeCells count="24">
    <mergeCell ref="I24:J24"/>
    <mergeCell ref="I25:J25"/>
    <mergeCell ref="I26:J26"/>
    <mergeCell ref="A22:J22"/>
    <mergeCell ref="B24:B26"/>
    <mergeCell ref="E24:G26"/>
    <mergeCell ref="A9:B9"/>
    <mergeCell ref="C9:J9"/>
    <mergeCell ref="A18:B18"/>
    <mergeCell ref="C18:J18"/>
    <mergeCell ref="A20:A21"/>
    <mergeCell ref="B20:B21"/>
    <mergeCell ref="C19:J19"/>
    <mergeCell ref="C6:J6"/>
    <mergeCell ref="A1:J1"/>
    <mergeCell ref="A2:E2"/>
    <mergeCell ref="B3:C3"/>
    <mergeCell ref="D3:E3"/>
    <mergeCell ref="F3:J3"/>
    <mergeCell ref="B4:C4"/>
    <mergeCell ref="D4:E4"/>
    <mergeCell ref="F4:J4"/>
    <mergeCell ref="B5:J5"/>
    <mergeCell ref="A6:B6"/>
  </mergeCells>
  <printOptions horizontalCentered="1" verticalCentered="1"/>
  <pageMargins left="0" right="0" top="0" bottom="0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Aneksi nr.1</vt:lpstr>
      <vt:lpstr>Aneksi nr.1.1</vt:lpstr>
      <vt:lpstr>Aneksi nr.1.2</vt:lpstr>
      <vt:lpstr>Aneksi nr.2</vt:lpstr>
      <vt:lpstr>Aneksi nr.2.1</vt:lpstr>
      <vt:lpstr>Aneksi nr.3</vt:lpstr>
      <vt:lpstr>Aneksi nr.3.1</vt:lpstr>
      <vt:lpstr>Aneksi nr.3.2</vt:lpstr>
      <vt:lpstr>Aneksi nr.4</vt:lpstr>
      <vt:lpstr>'Aneksi nr.1.1'!Print_Area</vt:lpstr>
      <vt:lpstr>'Aneksi nr.1.2'!Print_Area</vt:lpstr>
      <vt:lpstr>'Aneksi nr.2'!Print_Area</vt:lpstr>
      <vt:lpstr>'Aneksi nr.3.1'!Print_Area</vt:lpstr>
      <vt:lpstr>'Aneksi nr.3.2'!Print_Area</vt:lpstr>
      <vt:lpstr>'Aneksi nr.4'!Print_Area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2024-02-22T09:08:28Z</dcterms:created>
  <dcterms:modified xsi:type="dcterms:W3CDTF">2025-09-15T11:48:11Z</dcterms:modified>
</cp:coreProperties>
</file>